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EITI\EITI 2025\Données résumées\"/>
    </mc:Choice>
  </mc:AlternateContent>
  <xr:revisionPtr revIDLastSave="0" documentId="13_ncr:1_{BA4B62DE-C9F5-45C8-8E4C-23614F6F954B}" xr6:coauthVersionLast="47" xr6:coauthVersionMax="47" xr10:uidLastSave="{00000000-0000-0000-0000-000000000000}"/>
  <bookViews>
    <workbookView xWindow="-120" yWindow="-120" windowWidth="29040" windowHeight="15720" tabRatio="683" activeTab="2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Listes" sheetId="10" state="hidden" r:id="rId7"/>
  </sheets>
  <externalReferences>
    <externalReference r:id="rId8"/>
  </externalReferences>
  <definedNames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 calcMode="autoNoTable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4" i="8" l="1"/>
  <c r="D183" i="8"/>
  <c r="D151" i="8"/>
  <c r="D115" i="8"/>
  <c r="D113" i="8"/>
  <c r="D105" i="8"/>
  <c r="D95" i="8"/>
  <c r="D91" i="8" l="1"/>
  <c r="J62" i="4"/>
  <c r="I46" i="12"/>
  <c r="F194" i="8" l="1"/>
  <c r="F161" i="8"/>
  <c r="F49" i="8"/>
  <c r="I217" i="11" l="1"/>
  <c r="K217" i="11" l="1"/>
  <c r="K215" i="11"/>
  <c r="I62" i="4" l="1"/>
  <c r="D54" i="8" l="1"/>
  <c r="F37" i="8"/>
  <c r="F54" i="8" l="1"/>
  <c r="F174" i="8"/>
  <c r="F211" i="8"/>
  <c r="F213" i="8"/>
  <c r="F212" i="8"/>
  <c r="F185" i="8" l="1"/>
  <c r="B134" i="8"/>
  <c r="B132" i="8"/>
  <c r="B130" i="8"/>
  <c r="F59" i="8"/>
  <c r="F190" i="8"/>
  <c r="F179" i="8"/>
  <c r="F176" i="8"/>
  <c r="F175" i="8"/>
  <c r="F169" i="8"/>
  <c r="F165" i="8"/>
  <c r="F162" i="8"/>
  <c r="F160" i="8"/>
  <c r="F146" i="8"/>
  <c r="F142" i="8"/>
  <c r="F138" i="8"/>
  <c r="F123" i="8"/>
  <c r="F99" i="8"/>
  <c r="F98" i="8"/>
  <c r="F42" i="8"/>
  <c r="F36" i="8"/>
  <c r="E36" i="9" l="1"/>
  <c r="D154" i="8"/>
  <c r="E61" i="9" s="1"/>
  <c r="E60" i="9" l="1"/>
  <c r="E59" i="9"/>
  <c r="E62" i="9"/>
  <c r="E23" i="9" l="1"/>
  <c r="F182" i="8" l="1"/>
  <c r="B150" i="8"/>
  <c r="B113" i="8"/>
  <c r="B105" i="8"/>
  <c r="B213" i="11"/>
  <c r="N4" i="4"/>
  <c r="E4" i="12"/>
  <c r="H4" i="8"/>
  <c r="G4" i="9"/>
  <c r="E22" i="9"/>
  <c r="E21" i="9"/>
  <c r="J75" i="4"/>
  <c r="B36" i="4"/>
  <c r="C36" i="4"/>
  <c r="D36" i="4"/>
  <c r="E36" i="4"/>
  <c r="B43" i="4"/>
  <c r="C43" i="4"/>
  <c r="D43" i="4"/>
  <c r="E43" i="4"/>
  <c r="E48" i="4"/>
  <c r="D48" i="4"/>
  <c r="C48" i="4"/>
  <c r="B48" i="4"/>
  <c r="E46" i="4"/>
  <c r="D46" i="4"/>
  <c r="C46" i="4"/>
  <c r="B46" i="4"/>
  <c r="E45" i="4"/>
  <c r="D45" i="4"/>
  <c r="C45" i="4"/>
  <c r="B45" i="4"/>
  <c r="E44" i="4"/>
  <c r="D44" i="4"/>
  <c r="C44" i="4"/>
  <c r="B44" i="4"/>
  <c r="E42" i="4"/>
  <c r="D42" i="4"/>
  <c r="C42" i="4"/>
  <c r="B42" i="4"/>
  <c r="E41" i="4"/>
  <c r="D41" i="4"/>
  <c r="C41" i="4"/>
  <c r="B41" i="4"/>
  <c r="E40" i="4"/>
  <c r="D40" i="4"/>
  <c r="C40" i="4"/>
  <c r="B40" i="4"/>
  <c r="E34" i="4"/>
  <c r="D23" i="4"/>
  <c r="E24" i="4"/>
  <c r="D24" i="4"/>
  <c r="C24" i="4"/>
  <c r="B24" i="4"/>
  <c r="E23" i="4"/>
  <c r="C23" i="4"/>
  <c r="B23" i="4"/>
  <c r="E22" i="4"/>
  <c r="D22" i="4"/>
  <c r="C22" i="4"/>
  <c r="B22" i="4"/>
  <c r="C26" i="4"/>
  <c r="C27" i="4"/>
  <c r="C28" i="4"/>
  <c r="C29" i="4"/>
  <c r="C30" i="4"/>
  <c r="C31" i="4"/>
  <c r="C32" i="4"/>
  <c r="C33" i="4"/>
  <c r="C34" i="4"/>
  <c r="C35" i="4"/>
  <c r="C37" i="4"/>
  <c r="C38" i="4"/>
  <c r="C39" i="4"/>
  <c r="D26" i="4"/>
  <c r="D27" i="4"/>
  <c r="D28" i="4"/>
  <c r="D29" i="4"/>
  <c r="D30" i="4"/>
  <c r="D31" i="4"/>
  <c r="D32" i="4"/>
  <c r="D33" i="4"/>
  <c r="D34" i="4"/>
  <c r="D35" i="4"/>
  <c r="D37" i="4"/>
  <c r="D38" i="4"/>
  <c r="D39" i="4"/>
  <c r="E26" i="4"/>
  <c r="E27" i="4"/>
  <c r="E28" i="4"/>
  <c r="E29" i="4"/>
  <c r="E30" i="4"/>
  <c r="E31" i="4"/>
  <c r="E32" i="4"/>
  <c r="E33" i="4"/>
  <c r="E35" i="4"/>
  <c r="E37" i="4"/>
  <c r="E38" i="4"/>
  <c r="E39" i="4"/>
  <c r="B26" i="4"/>
  <c r="B27" i="4"/>
  <c r="B28" i="4"/>
  <c r="B29" i="4"/>
  <c r="B30" i="4"/>
  <c r="B31" i="4"/>
  <c r="B32" i="4"/>
  <c r="B33" i="4"/>
  <c r="B34" i="4"/>
  <c r="B35" i="4"/>
  <c r="B37" i="4"/>
  <c r="B38" i="4"/>
  <c r="B39" i="4"/>
  <c r="E58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<sst xmlns="http://schemas.openxmlformats.org/spreadsheetml/2006/main" count="4298" uniqueCount="2765">
  <si>
    <t>Afghanistan</t>
  </si>
  <si>
    <t>AF</t>
  </si>
  <si>
    <t>AFG</t>
  </si>
  <si>
    <t>AX</t>
  </si>
  <si>
    <t>ALA</t>
  </si>
  <si>
    <t>Albanie</t>
  </si>
  <si>
    <t>AL</t>
  </si>
  <si>
    <t>ALB</t>
  </si>
  <si>
    <t>Algérie</t>
  </si>
  <si>
    <t>DZ</t>
  </si>
  <si>
    <t>DZA</t>
  </si>
  <si>
    <t>Samoa américaines</t>
  </si>
  <si>
    <t>AS</t>
  </si>
  <si>
    <t>ASM</t>
  </si>
  <si>
    <t>Andorre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</si>
  <si>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</si>
  <si>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</si>
  <si>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</si>
  <si>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</si>
  <si>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</si>
  <si>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</si>
  <si>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</si>
  <si>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</si>
  <si>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et Barbuda</t>
  </si>
  <si>
    <t>AG</t>
  </si>
  <si>
    <t>ATG</t>
  </si>
  <si>
    <t>Argentine</t>
  </si>
  <si>
    <t>AR</t>
  </si>
  <si>
    <t>ARG</t>
  </si>
  <si>
    <t>Arménie</t>
  </si>
  <si>
    <t>AM</t>
  </si>
  <si>
    <t>ARM</t>
  </si>
  <si>
    <t>Aruba</t>
  </si>
  <si>
    <t>AW</t>
  </si>
  <si>
    <t>ABW</t>
  </si>
  <si>
    <t>Australie</t>
  </si>
  <si>
    <t>AU</t>
  </si>
  <si>
    <t>AUS</t>
  </si>
  <si>
    <t>Autriche</t>
  </si>
  <si>
    <t>AT</t>
  </si>
  <si>
    <t>AUT</t>
  </si>
  <si>
    <t>Azerbaïdjan</t>
  </si>
  <si>
    <t>AZ</t>
  </si>
  <si>
    <t>AZE</t>
  </si>
  <si>
    <t>Bahamas</t>
  </si>
  <si>
    <t>BS</t>
  </si>
  <si>
    <t>BHS</t>
  </si>
  <si>
    <t>Bahreïn</t>
  </si>
  <si>
    <t>BH</t>
  </si>
  <si>
    <t>BHR</t>
  </si>
  <si>
    <t>Bangladesh</t>
  </si>
  <si>
    <t>BD</t>
  </si>
  <si>
    <t>BGD</t>
  </si>
  <si>
    <t>Barbade</t>
  </si>
  <si>
    <t>BB</t>
  </si>
  <si>
    <t>BRB</t>
  </si>
  <si>
    <t>Belarus</t>
  </si>
  <si>
    <t>BY</t>
  </si>
  <si>
    <t>BLR</t>
  </si>
  <si>
    <t>Belgique</t>
  </si>
  <si>
    <t>BE</t>
  </si>
  <si>
    <t>BEL</t>
  </si>
  <si>
    <t>Belize</t>
  </si>
  <si>
    <t>BZ</t>
  </si>
  <si>
    <t>BLZ</t>
  </si>
  <si>
    <t>Bénin</t>
  </si>
  <si>
    <t>BJ</t>
  </si>
  <si>
    <t>BEN</t>
  </si>
  <si>
    <t>Bermudes</t>
  </si>
  <si>
    <t>BM</t>
  </si>
  <si>
    <t>BMU</t>
  </si>
  <si>
    <t>Bhoutan</t>
  </si>
  <si>
    <t>BT</t>
  </si>
  <si>
    <t>BTN</t>
  </si>
  <si>
    <t>Bolivie</t>
  </si>
  <si>
    <t>BO</t>
  </si>
  <si>
    <t>BOL</t>
  </si>
  <si>
    <t>Bosnie-Herzégovine</t>
  </si>
  <si>
    <t>BA</t>
  </si>
  <si>
    <t>BIH</t>
  </si>
  <si>
    <t>Botswana</t>
  </si>
  <si>
    <t>BW</t>
  </si>
  <si>
    <t>BWA</t>
  </si>
  <si>
    <t>Brésil</t>
  </si>
  <si>
    <t>BR</t>
  </si>
  <si>
    <t>BRA</t>
  </si>
  <si>
    <t>Îles Vierges britanniques</t>
  </si>
  <si>
    <t>VG</t>
  </si>
  <si>
    <t>VGB</t>
  </si>
  <si>
    <t>Territoire britannique de l’océan Indien</t>
  </si>
  <si>
    <t>IO</t>
  </si>
  <si>
    <t>IOT</t>
  </si>
  <si>
    <t>BN</t>
  </si>
  <si>
    <t>BRN</t>
  </si>
  <si>
    <t>Bulgarie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</si>
  <si>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</si>
  <si>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</si>
  <si>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</si>
  <si>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</si>
  <si>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</si>
  <si>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</si>
  <si>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</si>
  <si>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</si>
  <si>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Cambodge</t>
  </si>
  <si>
    <t>KH</t>
  </si>
  <si>
    <t>KHM</t>
  </si>
  <si>
    <t>Cameroun</t>
  </si>
  <si>
    <t>CM</t>
  </si>
  <si>
    <t>CMR</t>
  </si>
  <si>
    <t>Canada</t>
  </si>
  <si>
    <t>CA</t>
  </si>
  <si>
    <t>CAN</t>
  </si>
  <si>
    <t>Cap Vert</t>
  </si>
  <si>
    <t>CV</t>
  </si>
  <si>
    <t>CPV</t>
  </si>
  <si>
    <t>Îles Salomon</t>
  </si>
  <si>
    <t>KY</t>
  </si>
  <si>
    <t>CYM</t>
  </si>
  <si>
    <t>République centrafricaine</t>
  </si>
  <si>
    <t>CF</t>
  </si>
  <si>
    <t>CAF</t>
  </si>
  <si>
    <t>Tchad</t>
  </si>
  <si>
    <t>TD</t>
  </si>
  <si>
    <t>TCD</t>
  </si>
  <si>
    <t>Chili</t>
  </si>
  <si>
    <t>CL</t>
  </si>
  <si>
    <t>CHL</t>
  </si>
  <si>
    <t>Chine</t>
  </si>
  <si>
    <t>CN</t>
  </si>
  <si>
    <t>CHN</t>
  </si>
  <si>
    <t>HK</t>
  </si>
  <si>
    <t>HKG</t>
  </si>
  <si>
    <t>MO</t>
  </si>
  <si>
    <t>MAC</t>
  </si>
  <si>
    <t>Île de Noël</t>
  </si>
  <si>
    <t>CX</t>
  </si>
  <si>
    <t>CXR</t>
  </si>
  <si>
    <t>Îles Keeling</t>
  </si>
  <si>
    <t>CC</t>
  </si>
  <si>
    <t>CCK</t>
  </si>
  <si>
    <t>Colombie</t>
  </si>
  <si>
    <t>CO</t>
  </si>
  <si>
    <t>COL</t>
  </si>
  <si>
    <t>Comores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</si>
  <si>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</si>
  <si>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</si>
  <si>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</si>
  <si>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</si>
  <si>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</si>
  <si>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</si>
  <si>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</si>
  <si>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</si>
  <si>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</si>
  <si>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</si>
  <si>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</si>
  <si>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Croatie</t>
  </si>
  <si>
    <t>HR</t>
  </si>
  <si>
    <t>HRV</t>
  </si>
  <si>
    <t>Cuba</t>
  </si>
  <si>
    <t>CU</t>
  </si>
  <si>
    <t>CUB</t>
  </si>
  <si>
    <t>Chypre</t>
  </si>
  <si>
    <t>CY</t>
  </si>
  <si>
    <t>CYP</t>
  </si>
  <si>
    <t>République tchèque</t>
  </si>
  <si>
    <t>CZ</t>
  </si>
  <si>
    <t>CZE</t>
  </si>
  <si>
    <t>Danemark</t>
  </si>
  <si>
    <t>DK</t>
  </si>
  <si>
    <t>DNK</t>
  </si>
  <si>
    <t>Djibouti</t>
  </si>
  <si>
    <t>DJ</t>
  </si>
  <si>
    <t>DJI</t>
  </si>
  <si>
    <t>Dominique</t>
  </si>
  <si>
    <t>DM</t>
  </si>
  <si>
    <t>DMA</t>
  </si>
  <si>
    <t>République dominicaine</t>
  </si>
  <si>
    <t>DO</t>
  </si>
  <si>
    <t>DOM</t>
  </si>
  <si>
    <t>Équateur</t>
  </si>
  <si>
    <t>EC</t>
  </si>
  <si>
    <t>ECU</t>
  </si>
  <si>
    <t>Égypte</t>
  </si>
  <si>
    <t>EG</t>
  </si>
  <si>
    <t>EGY</t>
  </si>
  <si>
    <t>Salvador</t>
  </si>
  <si>
    <t>SV</t>
  </si>
  <si>
    <t>SLV</t>
  </si>
  <si>
    <t>Guinée équatoriale</t>
  </si>
  <si>
    <t>GQ</t>
  </si>
  <si>
    <t>GNQ</t>
  </si>
  <si>
    <t>Érythrée</t>
  </si>
  <si>
    <t>ER</t>
  </si>
  <si>
    <t>ERI</t>
  </si>
  <si>
    <t>Estonie</t>
  </si>
  <si>
    <t>EE</t>
  </si>
  <si>
    <t>EST</t>
  </si>
  <si>
    <t>Éthiopie</t>
  </si>
  <si>
    <t>ET</t>
  </si>
  <si>
    <t>ETH</t>
  </si>
  <si>
    <t>FK</t>
  </si>
  <si>
    <t>FLK</t>
  </si>
  <si>
    <t>FO</t>
  </si>
  <si>
    <t>FRO</t>
  </si>
  <si>
    <t>Fidji</t>
  </si>
  <si>
    <t>FJ</t>
  </si>
  <si>
    <t>FJI</t>
  </si>
  <si>
    <t>Finlande</t>
  </si>
  <si>
    <t>FI</t>
  </si>
  <si>
    <t>FIN</t>
  </si>
  <si>
    <t>France</t>
  </si>
  <si>
    <t>FR</t>
  </si>
  <si>
    <t>FRA</t>
  </si>
  <si>
    <t>Guyane française</t>
  </si>
  <si>
    <t>GF</t>
  </si>
  <si>
    <t>GUF</t>
  </si>
  <si>
    <t>Polynésie française</t>
  </si>
  <si>
    <t>PF</t>
  </si>
  <si>
    <t>PYF</t>
  </si>
  <si>
    <t>Territoires français australs</t>
  </si>
  <si>
    <t>TF</t>
  </si>
  <si>
    <t>ATF</t>
  </si>
  <si>
    <t>Gabon</t>
  </si>
  <si>
    <t>GA</t>
  </si>
  <si>
    <t>GAB</t>
  </si>
  <si>
    <t>Gambie</t>
  </si>
  <si>
    <t>GM</t>
  </si>
  <si>
    <t>GMB</t>
  </si>
  <si>
    <t>Géorgie</t>
  </si>
  <si>
    <t>GE</t>
  </si>
  <si>
    <t>GEO</t>
  </si>
  <si>
    <t>Allemagne</t>
  </si>
  <si>
    <t>DE</t>
  </si>
  <si>
    <t>DEU</t>
  </si>
  <si>
    <t>Ghana</t>
  </si>
  <si>
    <t>GH</t>
  </si>
  <si>
    <t>GHA</t>
  </si>
  <si>
    <t>Gibraltar</t>
  </si>
  <si>
    <t>GI</t>
  </si>
  <si>
    <t>GIB</t>
  </si>
  <si>
    <t>Grèce</t>
  </si>
  <si>
    <t>GR</t>
  </si>
  <si>
    <t>GRC</t>
  </si>
  <si>
    <t>Groenland</t>
  </si>
  <si>
    <t>GL</t>
  </si>
  <si>
    <t>GRL</t>
  </si>
  <si>
    <t>Grenade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</si>
  <si>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</si>
  <si>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</si>
  <si>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</si>
  <si>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</si>
  <si>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</si>
  <si>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</si>
  <si>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</si>
  <si>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</si>
  <si>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</si>
  <si>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</si>
  <si>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</si>
  <si>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GG</t>
  </si>
  <si>
    <t>GGY</t>
  </si>
  <si>
    <t>Guinée</t>
  </si>
  <si>
    <t>GN</t>
  </si>
  <si>
    <t>GIN</t>
  </si>
  <si>
    <t>Guinée-Bissau</t>
  </si>
  <si>
    <t>GW</t>
  </si>
  <si>
    <t>GNB</t>
  </si>
  <si>
    <t>Guyana</t>
  </si>
  <si>
    <t>GY</t>
  </si>
  <si>
    <t>GUY</t>
  </si>
  <si>
    <t>Haïti</t>
  </si>
  <si>
    <t>HT</t>
  </si>
  <si>
    <t>HTI</t>
  </si>
  <si>
    <t>Îles Heard et McDonald</t>
  </si>
  <si>
    <t>HM</t>
  </si>
  <si>
    <t>HMD</t>
  </si>
  <si>
    <t>VA</t>
  </si>
  <si>
    <t>Honduras</t>
  </si>
  <si>
    <t>HN</t>
  </si>
  <si>
    <t>HND</t>
  </si>
  <si>
    <t>Hongrie</t>
  </si>
  <si>
    <t>HU</t>
  </si>
  <si>
    <t>HUN</t>
  </si>
  <si>
    <t>Islande</t>
  </si>
  <si>
    <t>IS</t>
  </si>
  <si>
    <t>ISL</t>
  </si>
  <si>
    <t>Inde</t>
  </si>
  <si>
    <t>IN</t>
  </si>
  <si>
    <t>IND</t>
  </si>
  <si>
    <t>Indonésie</t>
  </si>
  <si>
    <t>ID</t>
  </si>
  <si>
    <t>IDN</t>
  </si>
  <si>
    <t>IR</t>
  </si>
  <si>
    <t>IRN</t>
  </si>
  <si>
    <t>Irak</t>
  </si>
  <si>
    <t>IQ</t>
  </si>
  <si>
    <t>IRQ</t>
  </si>
  <si>
    <t>Irlande</t>
  </si>
  <si>
    <t>IE</t>
  </si>
  <si>
    <t>IRL</t>
  </si>
  <si>
    <t>Île de Man</t>
  </si>
  <si>
    <t>IM</t>
  </si>
  <si>
    <t>IMN</t>
  </si>
  <si>
    <t>Israël</t>
  </si>
  <si>
    <t>IL</t>
  </si>
  <si>
    <t>ISR</t>
  </si>
  <si>
    <t>Italie</t>
  </si>
  <si>
    <t>IT</t>
  </si>
  <si>
    <t>ITA</t>
  </si>
  <si>
    <t>Jamaïque</t>
  </si>
  <si>
    <t>JM</t>
  </si>
  <si>
    <t>JAM</t>
  </si>
  <si>
    <t>Japon</t>
  </si>
  <si>
    <t>JP</t>
  </si>
  <si>
    <t>JPN</t>
  </si>
  <si>
    <t>Jersey</t>
  </si>
  <si>
    <t>JE</t>
  </si>
  <si>
    <t>JEY</t>
  </si>
  <si>
    <t>Jordanie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</si>
  <si>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</si>
  <si>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</si>
  <si>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</si>
  <si>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</si>
  <si>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</si>
  <si>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</si>
  <si>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</si>
  <si>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</si>
  <si>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</si>
  <si>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</si>
  <si>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</si>
  <si>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Corée (du Nord)</t>
  </si>
  <si>
    <t>KP</t>
  </si>
  <si>
    <t>PRK</t>
  </si>
  <si>
    <t>Corée (du Sud)</t>
  </si>
  <si>
    <t>KR</t>
  </si>
  <si>
    <t>KOR</t>
  </si>
  <si>
    <t>KW</t>
  </si>
  <si>
    <t>KWT</t>
  </si>
  <si>
    <t>KG</t>
  </si>
  <si>
    <t>KGZ</t>
  </si>
  <si>
    <t>RPD du Laos</t>
  </si>
  <si>
    <t>LA</t>
  </si>
  <si>
    <t>LAO</t>
  </si>
  <si>
    <t>Lettonie</t>
  </si>
  <si>
    <t>LV</t>
  </si>
  <si>
    <t>LVA</t>
  </si>
  <si>
    <t>Liban</t>
  </si>
  <si>
    <t>LB</t>
  </si>
  <si>
    <t>LBN</t>
  </si>
  <si>
    <t>Lesotho</t>
  </si>
  <si>
    <t>LS</t>
  </si>
  <si>
    <t>LSO</t>
  </si>
  <si>
    <t>Libéria</t>
  </si>
  <si>
    <t>LR</t>
  </si>
  <si>
    <t>LBR</t>
  </si>
  <si>
    <t>Libye</t>
  </si>
  <si>
    <t>LY</t>
  </si>
  <si>
    <t>LBY</t>
  </si>
  <si>
    <t>Liechtenstein</t>
  </si>
  <si>
    <t>LI</t>
  </si>
  <si>
    <t>LIE</t>
  </si>
  <si>
    <t>Lituanie</t>
  </si>
  <si>
    <t>LT</t>
  </si>
  <si>
    <t>LTU</t>
  </si>
  <si>
    <t>Luxembourg</t>
  </si>
  <si>
    <t>LU</t>
  </si>
  <si>
    <t>LUX</t>
  </si>
  <si>
    <t>MK</t>
  </si>
  <si>
    <r>
      <rPr>
        <sz val="10.5"/>
        <color theme="1"/>
        <rFont val="Calibri"/>
        <family val="2"/>
      </rPr>
      <t>MKD</t>
    </r>
  </si>
  <si>
    <t>Madagascar</t>
  </si>
  <si>
    <t>MG</t>
  </si>
  <si>
    <t>MDG</t>
  </si>
  <si>
    <t>Malawi</t>
  </si>
  <si>
    <t>MW</t>
  </si>
  <si>
    <t>MWI</t>
  </si>
  <si>
    <t>Malaisie</t>
  </si>
  <si>
    <t>MY</t>
  </si>
  <si>
    <t>MYS</t>
  </si>
  <si>
    <t>Maldives</t>
  </si>
  <si>
    <t>MV</t>
  </si>
  <si>
    <t>MDV</t>
  </si>
  <si>
    <t>Mali</t>
  </si>
  <si>
    <t>ML</t>
  </si>
  <si>
    <t>MLI</t>
  </si>
  <si>
    <t>Malte</t>
  </si>
  <si>
    <t>MT</t>
  </si>
  <si>
    <t>MLT</t>
  </si>
  <si>
    <t>Îles Marshall</t>
  </si>
  <si>
    <t>MH</t>
  </si>
  <si>
    <t>MHL</t>
  </si>
  <si>
    <t>Martinique</t>
  </si>
  <si>
    <t>MQ</t>
  </si>
  <si>
    <t>MTQ</t>
  </si>
  <si>
    <t>Mauritanie</t>
  </si>
  <si>
    <t>MR</t>
  </si>
  <si>
    <t>MRT</t>
  </si>
  <si>
    <t>Maurice</t>
  </si>
  <si>
    <t>MU</t>
  </si>
  <si>
    <t>MUS</t>
  </si>
  <si>
    <t>Mayotte</t>
  </si>
  <si>
    <t>YT</t>
  </si>
  <si>
    <t>MYT</t>
  </si>
  <si>
    <t>Mexique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</si>
  <si>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</si>
  <si>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</si>
  <si>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</si>
  <si>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</si>
  <si>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</si>
  <si>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</si>
  <si>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</si>
  <si>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</si>
  <si>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</si>
  <si>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</si>
  <si>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Mongolie</t>
  </si>
  <si>
    <t>MN</t>
  </si>
  <si>
    <t>MNG</t>
  </si>
  <si>
    <t>ME</t>
  </si>
  <si>
    <t>MNE</t>
  </si>
  <si>
    <t>Montserrat</t>
  </si>
  <si>
    <t>MS</t>
  </si>
  <si>
    <t>MSR</t>
  </si>
  <si>
    <t>Maroc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</si>
  <si>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</si>
  <si>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</si>
  <si>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</si>
  <si>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</si>
  <si>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</si>
  <si>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</si>
  <si>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</si>
  <si>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</si>
  <si>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Namibie</t>
  </si>
  <si>
    <t>NA</t>
  </si>
  <si>
    <t>NAM</t>
  </si>
  <si>
    <t>Nauru</t>
  </si>
  <si>
    <t>NR</t>
  </si>
  <si>
    <t>NRU</t>
  </si>
  <si>
    <t>Népal</t>
  </si>
  <si>
    <t>NP</t>
  </si>
  <si>
    <t>NPL</t>
  </si>
  <si>
    <t>Pays-Bas</t>
  </si>
  <si>
    <t>NL</t>
  </si>
  <si>
    <t>NLD</t>
  </si>
  <si>
    <t>Antilles néerlandaises</t>
  </si>
  <si>
    <t>AN</t>
  </si>
  <si>
    <t>ANT</t>
  </si>
  <si>
    <t>Nouvelle Calédonie</t>
  </si>
  <si>
    <t>NC</t>
  </si>
  <si>
    <t>NCL</t>
  </si>
  <si>
    <t>Nouvelle-Zélande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</si>
  <si>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</si>
  <si>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</si>
  <si>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</si>
  <si>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</si>
  <si>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</si>
  <si>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</si>
  <si>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</si>
  <si>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</si>
  <si>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</si>
  <si>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</si>
  <si>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</si>
  <si>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</si>
  <si>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</si>
  <si>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</si>
  <si>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Îles Norfolk</t>
  </si>
  <si>
    <t>NF</t>
  </si>
  <si>
    <t>NFK</t>
  </si>
  <si>
    <t>Îles Marianne septentrionales</t>
  </si>
  <si>
    <t>MP</t>
  </si>
  <si>
    <t>MNP</t>
  </si>
  <si>
    <t>Norvège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</si>
  <si>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</si>
  <si>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</si>
  <si>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</si>
  <si>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</si>
  <si>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</si>
  <si>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</si>
  <si>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</si>
  <si>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</si>
  <si>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</si>
  <si>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</si>
  <si>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</si>
  <si>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Territoire palestinien</t>
  </si>
  <si>
    <t>PS</t>
  </si>
  <si>
    <t>PSE</t>
  </si>
  <si>
    <t>Panama</t>
  </si>
  <si>
    <t>PA</t>
  </si>
  <si>
    <t>PAN</t>
  </si>
  <si>
    <t>Papouasie-Nouvelle-Guinée</t>
  </si>
  <si>
    <t>PG</t>
  </si>
  <si>
    <t>PNG</t>
  </si>
  <si>
    <t>Paraguay</t>
  </si>
  <si>
    <t>PY</t>
  </si>
  <si>
    <t>PRY</t>
  </si>
  <si>
    <t>Pérou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</si>
  <si>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</si>
  <si>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</si>
  <si>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</si>
  <si>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</si>
  <si>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</si>
  <si>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</si>
  <si>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</si>
  <si>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</si>
  <si>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Pologne</t>
  </si>
  <si>
    <t>PL</t>
  </si>
  <si>
    <t>POL</t>
  </si>
  <si>
    <t>Portugal</t>
  </si>
  <si>
    <t>PT</t>
  </si>
  <si>
    <t>PRT</t>
  </si>
  <si>
    <t>Porto Rico</t>
  </si>
  <si>
    <t>PR</t>
  </si>
  <si>
    <t>PRI</t>
  </si>
  <si>
    <t>Qatar</t>
  </si>
  <si>
    <t>QA</t>
  </si>
  <si>
    <t>QAT</t>
  </si>
  <si>
    <t>RE</t>
  </si>
  <si>
    <t>REU</t>
  </si>
  <si>
    <t>Roumanie</t>
  </si>
  <si>
    <t>RO</t>
  </si>
  <si>
    <t>ROU</t>
  </si>
  <si>
    <t>Fédération de Russie</t>
  </si>
  <si>
    <t>RU</t>
  </si>
  <si>
    <t>RUS</t>
  </si>
  <si>
    <t>Rwanda</t>
  </si>
  <si>
    <t>RW</t>
  </si>
  <si>
    <t>RWA</t>
  </si>
  <si>
    <t>BL</t>
  </si>
  <si>
    <t>BLM</t>
  </si>
  <si>
    <t>Saint Hélène</t>
  </si>
  <si>
    <t>SH</t>
  </si>
  <si>
    <t>SHN</t>
  </si>
  <si>
    <t>Saint Kitts et Nevis</t>
  </si>
  <si>
    <t>KN</t>
  </si>
  <si>
    <t>KNA</t>
  </si>
  <si>
    <t>Sainte Lucie</t>
  </si>
  <si>
    <t>LC</t>
  </si>
  <si>
    <t>LCA</t>
  </si>
  <si>
    <t>MF</t>
  </si>
  <si>
    <t>MAF</t>
  </si>
  <si>
    <t>Saint Pierre et Miquelon</t>
  </si>
  <si>
    <t>PM</t>
  </si>
  <si>
    <t>SPM</t>
  </si>
  <si>
    <t>VC</t>
  </si>
  <si>
    <t>VCT</t>
  </si>
  <si>
    <t>Samoa</t>
  </si>
  <si>
    <t>WS</t>
  </si>
  <si>
    <t>WSM</t>
  </si>
  <si>
    <t>Saint Marin</t>
  </si>
  <si>
    <t>SM</t>
  </si>
  <si>
    <t>SMR</t>
  </si>
  <si>
    <t>Sao Tomé-et-Principe</t>
  </si>
  <si>
    <t>ST</t>
  </si>
  <si>
    <t>STP</t>
  </si>
  <si>
    <t>Arabie saoudite</t>
  </si>
  <si>
    <t>SA</t>
  </si>
  <si>
    <t>SAU</t>
  </si>
  <si>
    <t>Sénégal</t>
  </si>
  <si>
    <t>SN</t>
  </si>
  <si>
    <t>SEN</t>
  </si>
  <si>
    <t>Serbie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</si>
  <si>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</si>
  <si>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</si>
  <si>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</si>
  <si>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</si>
  <si>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</si>
  <si>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</si>
  <si>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</si>
  <si>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</si>
  <si>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Singapour</t>
  </si>
  <si>
    <t>SG</t>
  </si>
  <si>
    <t>SGP</t>
  </si>
  <si>
    <t>Slovaquie</t>
  </si>
  <si>
    <t>SK</t>
  </si>
  <si>
    <t>SVK</t>
  </si>
  <si>
    <t>Slovénie</t>
  </si>
  <si>
    <t>SI</t>
  </si>
  <si>
    <t>SVN</t>
  </si>
  <si>
    <t>Îles Salomon</t>
  </si>
  <si>
    <t>SB</t>
  </si>
  <si>
    <t>SLB</t>
  </si>
  <si>
    <t>Somalie</t>
  </si>
  <si>
    <t>SO</t>
  </si>
  <si>
    <t>SOM</t>
  </si>
  <si>
    <t>Afrique du Sud</t>
  </si>
  <si>
    <t>ZA</t>
  </si>
  <si>
    <t>ZAF</t>
  </si>
  <si>
    <t>Géorgie du Sud et les Îles Sandwich du Sud</t>
  </si>
  <si>
    <t>GS</t>
  </si>
  <si>
    <t>SGS</t>
  </si>
  <si>
    <t>Soudan du Sud</t>
  </si>
  <si>
    <t>SS</t>
  </si>
  <si>
    <t>SSD</t>
  </si>
  <si>
    <t>Espagne</t>
  </si>
  <si>
    <t>ES</t>
  </si>
  <si>
    <t>ESP</t>
  </si>
  <si>
    <t>Sri Lanka</t>
  </si>
  <si>
    <t>LK</t>
  </si>
  <si>
    <t>LKA</t>
  </si>
  <si>
    <t>Soudan</t>
  </si>
  <si>
    <t>SD</t>
  </si>
  <si>
    <t>SDN</t>
  </si>
  <si>
    <t>Suriname</t>
  </si>
  <si>
    <t>SR</t>
  </si>
  <si>
    <t>SUR</t>
  </si>
  <si>
    <t>Îles Svalbard et Jan Mayen</t>
  </si>
  <si>
    <t>SJ</t>
  </si>
  <si>
    <t>SJM</t>
  </si>
  <si>
    <t>SZ</t>
  </si>
  <si>
    <t>SWZ</t>
  </si>
  <si>
    <t>Suède</t>
  </si>
  <si>
    <t>SE</t>
  </si>
  <si>
    <t>SWE</t>
  </si>
  <si>
    <t>Suisse</t>
  </si>
  <si>
    <t>CH</t>
  </si>
  <si>
    <t>CHE</t>
  </si>
  <si>
    <t>SY</t>
  </si>
  <si>
    <t>SYR</t>
  </si>
  <si>
    <t>TW</t>
  </si>
  <si>
    <t>TWN</t>
  </si>
  <si>
    <t>Tadjikistan</t>
  </si>
  <si>
    <t>TJ</t>
  </si>
  <si>
    <t>TJK</t>
  </si>
  <si>
    <t>TZ</t>
  </si>
  <si>
    <t>TZA</t>
  </si>
  <si>
    <t>Thaïlande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</si>
  <si>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</si>
  <si>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</si>
  <si>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</si>
  <si>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</si>
  <si>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</si>
  <si>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</si>
  <si>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</si>
  <si>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</si>
  <si>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</si>
  <si>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</si>
  <si>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</si>
  <si>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</si>
  <si>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</si>
  <si>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</si>
  <si>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TT</t>
  </si>
  <si>
    <t>TTO</t>
  </si>
  <si>
    <t>Tunisie</t>
  </si>
  <si>
    <t>TN</t>
  </si>
  <si>
    <t>TUN</t>
  </si>
  <si>
    <t>Turquie</t>
  </si>
  <si>
    <t>TR</t>
  </si>
  <si>
    <t>TUR</t>
  </si>
  <si>
    <t>Turkménistan</t>
  </si>
  <si>
    <t>TM</t>
  </si>
  <si>
    <t>TKM</t>
  </si>
  <si>
    <t>Îles Turques et Caïques</t>
  </si>
  <si>
    <t>TC</t>
  </si>
  <si>
    <t>TCA</t>
  </si>
  <si>
    <t>Tuvalu</t>
  </si>
  <si>
    <t>TV</t>
  </si>
  <si>
    <t>TUV</t>
  </si>
  <si>
    <t>Ouganda</t>
  </si>
  <si>
    <t>UG</t>
  </si>
  <si>
    <t>UGA</t>
  </si>
  <si>
    <t>Ukraine</t>
  </si>
  <si>
    <t>UA</t>
  </si>
  <si>
    <t>UKR</t>
  </si>
  <si>
    <t>Émirats arabes unis</t>
  </si>
  <si>
    <t>AE</t>
  </si>
  <si>
    <t>ARE</t>
  </si>
  <si>
    <t>Royaume-Uni</t>
  </si>
  <si>
    <t>GB</t>
  </si>
  <si>
    <t>GBR</t>
  </si>
  <si>
    <t>États-Unis</t>
  </si>
  <si>
    <t>US</t>
  </si>
  <si>
    <t>USA</t>
  </si>
  <si>
    <t>Uruguay</t>
  </si>
  <si>
    <t>UY</t>
  </si>
  <si>
    <t>URY</t>
  </si>
  <si>
    <t>Ouzbékistan</t>
  </si>
  <si>
    <t>UZ</t>
  </si>
  <si>
    <t>UZB</t>
  </si>
  <si>
    <t>Vanuatu</t>
  </si>
  <si>
    <t>VU</t>
  </si>
  <si>
    <t>VUT</t>
  </si>
  <si>
    <t>VE</t>
  </si>
  <si>
    <t>VEN</t>
  </si>
  <si>
    <t>Vietnam</t>
  </si>
  <si>
    <t>VN</t>
  </si>
  <si>
    <t>VNM</t>
  </si>
  <si>
    <t>Îles Vierges, États-Unis</t>
  </si>
  <si>
    <t>VI</t>
  </si>
  <si>
    <t>VIR</t>
  </si>
  <si>
    <t>Îles Wallis et Futuna</t>
  </si>
  <si>
    <t>WF</t>
  </si>
  <si>
    <t>WLF</t>
  </si>
  <si>
    <t>Sahara occidental</t>
  </si>
  <si>
    <t>EH</t>
  </si>
  <si>
    <t>ESH</t>
  </si>
  <si>
    <t>Yémen</t>
  </si>
  <si>
    <t>YE</t>
  </si>
  <si>
    <t>YEM</t>
  </si>
  <si>
    <t>Zambie</t>
  </si>
  <si>
    <t>ZM</t>
  </si>
  <si>
    <t>ZMB</t>
  </si>
  <si>
    <t>Zimbabwe</t>
  </si>
  <si>
    <t>ZW</t>
  </si>
  <si>
    <t>ZWE</t>
  </si>
  <si>
    <t>Tanzanie</t>
  </si>
  <si>
    <t>Taïwan</t>
  </si>
  <si>
    <t>Hong Kong</t>
  </si>
  <si>
    <t>Macao</t>
  </si>
  <si>
    <t>République du Congo</t>
  </si>
  <si>
    <t>République démocratique du Congo</t>
  </si>
  <si>
    <t>Réunion</t>
  </si>
  <si>
    <t>Saint-Barthélemy</t>
  </si>
  <si>
    <t>Côte d’Ivoire</t>
  </si>
  <si>
    <t>Malouines</t>
  </si>
  <si>
    <t>Vatican</t>
  </si>
  <si>
    <t>Iran</t>
  </si>
  <si>
    <t>République kirghize</t>
  </si>
  <si>
    <t>Macédoine</t>
  </si>
  <si>
    <t>Micronésie</t>
  </si>
  <si>
    <t>Saint-Martin</t>
  </si>
  <si>
    <t>Syrie</t>
  </si>
  <si>
    <t>Venezuela</t>
  </si>
  <si>
    <t>Eswatini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</si>
  <si>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</si>
  <si>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</si>
  <si>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numérique ISO (UN M49)</t>
    </r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</si>
  <si>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</si>
  <si>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</si>
  <si>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</si>
  <si>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</si>
  <si>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</si>
  <si>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</si>
  <si>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</si>
  <si>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</si>
  <si>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</si>
  <si>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</si>
  <si>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</si>
  <si>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</si>
  <si>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</si>
  <si>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</si>
  <si>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</si>
  <si>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</si>
  <si>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</si>
  <si>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</si>
  <si>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</si>
  <si>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</si>
  <si>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</si>
  <si>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</si>
  <si>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</si>
  <si>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</si>
  <si>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</si>
  <si>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</si>
  <si>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</si>
  <si>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</si>
  <si>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</si>
  <si>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</si>
  <si>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</si>
  <si>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</si>
  <si>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</si>
  <si>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</si>
  <si>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</si>
  <si>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</si>
  <si>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</si>
  <si>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</si>
  <si>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</si>
  <si>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</si>
  <si>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</si>
  <si>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</si>
  <si>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</si>
  <si>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</si>
  <si>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</si>
  <si>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</si>
  <si>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</si>
  <si>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</si>
  <si>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</si>
  <si>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</si>
  <si>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</si>
  <si>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</si>
  <si>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</si>
  <si>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</si>
  <si>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</si>
  <si>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</si>
  <si>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</si>
  <si>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</si>
  <si>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</si>
  <si>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</si>
  <si>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</si>
  <si>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</si>
  <si>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</si>
  <si>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</si>
  <si>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</si>
  <si>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</si>
  <si>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</si>
  <si>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</si>
  <si>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</si>
  <si>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</si>
  <si>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</si>
  <si>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</si>
  <si>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</si>
  <si>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</si>
  <si>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</si>
  <si>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</si>
  <si>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</si>
  <si>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</si>
  <si>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</si>
  <si>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</si>
  <si>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</si>
  <si>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</si>
  <si>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</si>
  <si>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</si>
  <si>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</si>
  <si>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</si>
  <si>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</si>
  <si>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</si>
  <si>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</si>
  <si>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</si>
  <si>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</si>
  <si>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</si>
  <si>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</si>
  <si>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</si>
  <si>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</si>
  <si>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</si>
  <si>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</si>
  <si>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</si>
  <si>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</si>
  <si>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</si>
  <si>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</si>
  <si>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</si>
  <si>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</si>
  <si>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</si>
  <si>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</si>
  <si>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</si>
  <si>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</si>
  <si>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</si>
  <si>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</si>
  <si>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</si>
  <si>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</si>
  <si>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</si>
  <si>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</si>
  <si>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</si>
  <si>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</si>
  <si>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</si>
  <si>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</si>
  <si>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</si>
  <si>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</si>
  <si>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</si>
  <si>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</si>
  <si>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</si>
  <si>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</si>
  <si>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</si>
  <si>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</si>
  <si>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</si>
  <si>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</si>
  <si>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</si>
  <si>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</si>
  <si>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</si>
  <si>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</si>
  <si>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</si>
  <si>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</si>
  <si>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</si>
  <si>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</si>
  <si>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</si>
  <si>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</si>
  <si>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</si>
  <si>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</si>
  <si>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</si>
  <si>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</si>
  <si>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</si>
  <si>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</si>
  <si>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</si>
  <si>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</si>
  <si>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</si>
  <si>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</si>
  <si>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</si>
  <si>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</si>
  <si>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</si>
  <si>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</si>
  <si>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</si>
  <si>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</si>
  <si>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</si>
  <si>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</si>
  <si>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</si>
  <si>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</si>
  <si>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</si>
  <si>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</si>
  <si>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</si>
  <si>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</si>
  <si>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</si>
  <si>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</si>
  <si>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</si>
  <si>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</si>
  <si>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</si>
  <si>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</si>
  <si>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</si>
  <si>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</si>
  <si>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</si>
  <si>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</si>
  <si>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</si>
  <si>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</si>
  <si>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</si>
  <si>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</si>
  <si>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</si>
  <si>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</si>
  <si>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</si>
  <si>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</si>
  <si>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</si>
  <si>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</si>
  <si>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</si>
  <si>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</si>
  <si>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</si>
  <si>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</si>
  <si>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</si>
  <si>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</si>
  <si>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</si>
  <si>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</si>
  <si>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</si>
  <si>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</si>
  <si>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</si>
  <si>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</si>
  <si>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</si>
  <si>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</si>
  <si>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</si>
  <si>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</si>
  <si>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</si>
  <si>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</si>
  <si>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</si>
  <si>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</si>
  <si>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</si>
  <si>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</si>
  <si>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</si>
  <si>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</si>
  <si>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</si>
  <si>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</si>
  <si>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</si>
  <si>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</si>
  <si>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</si>
  <si>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</si>
  <si>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</si>
  <si>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</si>
  <si>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</si>
  <si>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</si>
  <si>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</si>
  <si>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</si>
  <si>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</si>
  <si>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</si>
  <si>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</si>
  <si>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</si>
  <si>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</si>
  <si>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</si>
  <si>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</si>
  <si>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</si>
  <si>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</si>
  <si>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</si>
  <si>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</si>
  <si>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</si>
  <si>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</si>
  <si>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</si>
  <si>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</si>
  <si>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</si>
  <si>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</si>
  <si>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</si>
  <si>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</si>
  <si>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</si>
  <si>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</si>
  <si>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</si>
  <si>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</si>
  <si>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</si>
  <si>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</si>
  <si>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</si>
  <si>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</si>
  <si>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</si>
  <si>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t>Liste</t>
  </si>
  <si>
    <t>Partiellement</t>
  </si>
  <si>
    <t>Devise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</si>
  <si>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</si>
  <si>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</si>
  <si>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AFN</t>
  </si>
  <si>
    <t>Afghani afghan</t>
  </si>
  <si>
    <t>ALL</t>
  </si>
  <si>
    <t>Lek albanais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</si>
  <si>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</si>
  <si>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</si>
  <si>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</si>
  <si>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</si>
  <si>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AOA</t>
  </si>
  <si>
    <t>Kwanza angolais</t>
  </si>
  <si>
    <t>ARS</t>
  </si>
  <si>
    <t>Peso argentin</t>
  </si>
  <si>
    <t>AUD</t>
  </si>
  <si>
    <t>Dollar australien</t>
  </si>
  <si>
    <t>AWG</t>
  </si>
  <si>
    <t>Florin d’Aruba</t>
  </si>
  <si>
    <t>AZN</t>
  </si>
  <si>
    <t>Manat azéri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</si>
  <si>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</si>
  <si>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</si>
  <si>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BBD</t>
  </si>
  <si>
    <t>BDT</t>
  </si>
  <si>
    <t>Taka bangladeshi</t>
  </si>
  <si>
    <r>
      <rPr>
        <sz val="10.5"/>
        <color theme="1"/>
        <rFont val="Calibri"/>
        <family val="2"/>
      </rPr>
      <t>BGN</t>
    </r>
  </si>
  <si>
    <t>BHD</t>
  </si>
  <si>
    <t>Dinar de Bahreïn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</si>
  <si>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</si>
  <si>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</si>
  <si>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</si>
  <si>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</si>
  <si>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</si>
  <si>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</si>
  <si>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BOB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</si>
  <si>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</si>
  <si>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</si>
  <si>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BSD</t>
  </si>
  <si>
    <t>Dollar bahamien</t>
  </si>
  <si>
    <t>BWP</t>
  </si>
  <si>
    <t>Pula du Botswana</t>
  </si>
  <si>
    <t>BZD</t>
  </si>
  <si>
    <t>Dollar de Belize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</si>
  <si>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</si>
  <si>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</si>
  <si>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</si>
  <si>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</si>
  <si>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</si>
  <si>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</si>
  <si>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r>
      <rPr>
        <sz val="10.5"/>
        <color theme="1"/>
        <rFont val="Calibri"/>
        <family val="2"/>
      </rPr>
      <t>CLF</t>
    </r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</si>
  <si>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</si>
  <si>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</si>
  <si>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</si>
  <si>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</si>
  <si>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r>
      <rPr>
        <sz val="10.5"/>
        <color theme="1"/>
        <rFont val="Calibri"/>
        <family val="2"/>
      </rPr>
      <t>CUC</t>
    </r>
  </si>
  <si>
    <t>CVE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</si>
  <si>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</si>
  <si>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</si>
  <si>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</si>
  <si>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</si>
  <si>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</si>
  <si>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</si>
  <si>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</si>
  <si>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</si>
  <si>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DZD</t>
  </si>
  <si>
    <t>Dinar algérien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</si>
  <si>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</si>
  <si>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</si>
  <si>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</si>
  <si>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</si>
  <si>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</si>
  <si>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</si>
  <si>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EUR</t>
  </si>
  <si>
    <t>Euro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</si>
  <si>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</si>
  <si>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</si>
  <si>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</si>
  <si>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</si>
  <si>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</si>
  <si>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</si>
  <si>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</si>
  <si>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</si>
  <si>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</si>
  <si>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</si>
  <si>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</si>
  <si>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</si>
  <si>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</si>
  <si>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</si>
  <si>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</si>
  <si>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</si>
  <si>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</si>
  <si>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</si>
  <si>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HKD</t>
    </r>
  </si>
  <si>
    <r>
      <rPr>
        <sz val="10.5"/>
        <color theme="1"/>
        <rFont val="Calibri"/>
        <family val="2"/>
      </rPr>
      <t>HNL</t>
    </r>
  </si>
  <si>
    <t>HRK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</si>
  <si>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</si>
  <si>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</si>
  <si>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</si>
  <si>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</si>
  <si>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</si>
  <si>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</si>
  <si>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</si>
  <si>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</si>
  <si>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</si>
  <si>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</si>
  <si>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</si>
  <si>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</si>
  <si>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</si>
  <si>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</si>
  <si>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KGS</t>
    </r>
  </si>
  <si>
    <t>KHR</t>
  </si>
  <si>
    <t>KMF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</si>
  <si>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</si>
  <si>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</si>
  <si>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KWD</t>
    </r>
  </si>
  <si>
    <t>KYD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</si>
  <si>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</si>
  <si>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</si>
  <si>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</si>
  <si>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</si>
  <si>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</si>
  <si>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</si>
  <si>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</si>
  <si>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</si>
  <si>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</si>
  <si>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</si>
  <si>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</si>
  <si>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Denar macédonien</t>
    </r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</si>
  <si>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</si>
  <si>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</si>
  <si>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</si>
  <si>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</si>
  <si>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</si>
  <si>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</si>
  <si>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</si>
  <si>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</si>
  <si>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</si>
  <si>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</si>
  <si>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</si>
  <si>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</si>
  <si>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</si>
  <si>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</si>
  <si>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</si>
  <si>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</si>
  <si>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</si>
  <si>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PAB</t>
    </r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</si>
  <si>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</si>
  <si>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</si>
  <si>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r>
      <rPr>
        <sz val="10.5"/>
        <color theme="1"/>
        <rFont val="Calibri"/>
        <family val="2"/>
      </rPr>
      <t>PGK</t>
    </r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</si>
  <si>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</si>
  <si>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</si>
  <si>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</si>
  <si>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</si>
  <si>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</si>
  <si>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r>
      <rPr>
        <sz val="10.5"/>
        <color theme="1"/>
        <rFont val="Calibri"/>
        <family val="2"/>
      </rPr>
      <t>QAR</t>
    </r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</si>
  <si>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</si>
  <si>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</si>
  <si>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</si>
  <si>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</si>
  <si>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</si>
  <si>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</si>
  <si>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</si>
  <si>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</si>
  <si>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</si>
  <si>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</si>
  <si>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</si>
  <si>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</si>
  <si>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</si>
  <si>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r>
      <rPr>
        <sz val="10.5"/>
        <color theme="1"/>
        <rFont val="Calibri"/>
        <family val="2"/>
      </rPr>
      <t>SOS</t>
    </r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</si>
  <si>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</si>
  <si>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</si>
  <si>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</si>
  <si>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SYP</t>
    </r>
  </si>
  <si>
    <t>SZL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</si>
  <si>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</si>
  <si>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TJS</t>
    </r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</si>
  <si>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</si>
  <si>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</si>
  <si>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</si>
  <si>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</si>
  <si>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</si>
  <si>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</si>
  <si>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</si>
  <si>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</si>
  <si>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</si>
  <si>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</si>
  <si>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</si>
  <si>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</si>
  <si>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</si>
  <si>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</si>
  <si>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Dollar des États-Unis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</si>
  <si>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</si>
  <si>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>UZS</t>
    </r>
  </si>
  <si>
    <r>
      <rPr>
        <sz val="10.5"/>
        <color theme="1"/>
        <rFont val="Calibri"/>
        <family val="2"/>
      </rPr>
      <t>VEF</t>
    </r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</si>
  <si>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</si>
  <si>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</si>
  <si>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</si>
  <si>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</si>
  <si>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XAF</t>
  </si>
  <si>
    <t>XCD</t>
  </si>
  <si>
    <t>Dollar des Caraïbes orientales</t>
  </si>
  <si>
    <t>XOF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</si>
  <si>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</si>
  <si>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</si>
  <si>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ZMW</t>
    </r>
  </si>
  <si>
    <t>Dollar de la Barbade</t>
  </si>
  <si>
    <r>
      <rPr>
        <sz val="10.5"/>
        <color theme="1"/>
        <rFont val="Calibri"/>
        <family val="2"/>
      </rPr>
      <t>Lev bulgare (ancien)</t>
    </r>
  </si>
  <si>
    <t>Boliviano bolivien</t>
  </si>
  <si>
    <t>-</t>
  </si>
  <si>
    <t>BYR</t>
  </si>
  <si>
    <t>Rouble de Belarus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</si>
  <si>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</si>
  <si>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</si>
  <si>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r>
      <rPr>
        <sz val="10.5"/>
        <color theme="1"/>
        <rFont val="Calibri"/>
        <family val="2"/>
      </rPr>
      <t>Peso cubain convertible</t>
    </r>
  </si>
  <si>
    <t>Escudo cap-verdien</t>
  </si>
  <si>
    <r>
      <rPr>
        <sz val="10.5"/>
        <color theme="1"/>
        <rFont val="Calibri"/>
        <family val="2"/>
      </rPr>
      <t>Dollar fidjien</t>
    </r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</si>
  <si>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</si>
  <si>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</si>
  <si>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r>
      <rPr>
        <sz val="10.5"/>
        <color theme="1"/>
        <rFont val="Calibri"/>
        <family val="2"/>
      </rPr>
      <t>Dollar guyanais</t>
    </r>
  </si>
  <si>
    <r>
      <rPr>
        <sz val="10.5"/>
        <color theme="1"/>
        <rFont val="Calibri"/>
        <family val="2"/>
      </rPr>
      <t>Lempira hondurien</t>
    </r>
  </si>
  <si>
    <r>
      <rPr>
        <sz val="10.5"/>
        <color theme="1"/>
        <rFont val="Calibri"/>
        <family val="2"/>
      </rPr>
      <t>Gourde haïtienne</t>
    </r>
  </si>
  <si>
    <r>
      <rPr>
        <sz val="10.5"/>
        <color theme="1"/>
        <rFont val="Calibri"/>
        <family val="2"/>
      </rPr>
      <t>Forint hongrois</t>
    </r>
  </si>
  <si>
    <r>
      <rPr>
        <sz val="10.5"/>
        <color theme="1"/>
        <rFont val="Calibri"/>
        <family val="2"/>
      </rPr>
      <t>Roupie indonésienne</t>
    </r>
  </si>
  <si>
    <r>
      <rPr>
        <sz val="10.5"/>
        <color theme="1"/>
        <rFont val="Calibri"/>
        <family val="2"/>
      </rPr>
      <t>Nouveau shekel israélien</t>
    </r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</si>
  <si>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</si>
  <si>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</si>
  <si>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r>
      <rPr>
        <sz val="10.5"/>
        <color theme="1"/>
        <rFont val="Calibri"/>
        <family val="2"/>
      </rPr>
      <t>Roupie indienne</t>
    </r>
  </si>
  <si>
    <r>
      <rPr>
        <sz val="10.5"/>
        <color theme="1"/>
        <rFont val="Calibri"/>
        <family val="2"/>
      </rPr>
      <t>Rial iranien</t>
    </r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</si>
  <si>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</si>
  <si>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</si>
  <si>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r>
      <rPr>
        <sz val="10.5"/>
        <color theme="1"/>
        <rFont val="Calibri"/>
        <family val="2"/>
      </rPr>
      <t>Dollar de la Jamaïque</t>
    </r>
  </si>
  <si>
    <r>
      <rPr>
        <sz val="10.5"/>
        <color theme="1"/>
        <rFont val="Calibri"/>
        <family val="2"/>
      </rPr>
      <t>Dinar jordanien</t>
    </r>
  </si>
  <si>
    <r>
      <rPr>
        <sz val="10.5"/>
        <color theme="1"/>
        <rFont val="Calibri"/>
        <family val="2"/>
      </rPr>
      <t>Yen japonais</t>
    </r>
  </si>
  <si>
    <r>
      <rPr>
        <sz val="10.5"/>
        <color theme="1"/>
        <rFont val="Calibri"/>
        <family val="2"/>
      </rPr>
      <t>Shilling kenyan</t>
    </r>
  </si>
  <si>
    <r>
      <rPr>
        <sz val="10.5"/>
        <color theme="1"/>
        <rFont val="Calibri"/>
        <family val="2"/>
      </rPr>
      <t>Sum kirghize</t>
    </r>
  </si>
  <si>
    <t>Riel cambodgien</t>
  </si>
  <si>
    <t>Franc comorien</t>
  </si>
  <si>
    <r>
      <rPr>
        <sz val="10.5"/>
        <color theme="1"/>
        <rFont val="Calibri"/>
        <family val="2"/>
      </rPr>
      <t>Won nord-coréen</t>
    </r>
  </si>
  <si>
    <r>
      <rPr>
        <sz val="10.5"/>
        <color theme="1"/>
        <rFont val="Calibri"/>
        <family val="2"/>
      </rPr>
      <t>Won sud-coréen</t>
    </r>
  </si>
  <si>
    <t>Dollar des Îles Caïman</t>
  </si>
  <si>
    <r>
      <rPr>
        <sz val="10.5"/>
        <color theme="1"/>
        <rFont val="Calibri"/>
        <family val="2"/>
      </rPr>
      <t>Tenge kazakh</t>
    </r>
  </si>
  <si>
    <r>
      <rPr>
        <sz val="10.5"/>
        <color theme="1"/>
        <rFont val="Calibri"/>
        <family val="2"/>
      </rPr>
      <t>Kip laotien</t>
    </r>
  </si>
  <si>
    <r>
      <rPr>
        <sz val="10.5"/>
        <color theme="1"/>
        <rFont val="Calibri"/>
        <family val="2"/>
      </rPr>
      <t>Livre libanaise</t>
    </r>
  </si>
  <si>
    <r>
      <rPr>
        <sz val="10.5"/>
        <color theme="1"/>
        <rFont val="Calibri"/>
        <family val="2"/>
      </rPr>
      <t>Roupie du Sri Lanka</t>
    </r>
  </si>
  <si>
    <r>
      <rPr>
        <sz val="10.5"/>
        <color theme="1"/>
        <rFont val="Calibri"/>
        <family val="2"/>
      </rPr>
      <t>Dollar du Libéria</t>
    </r>
  </si>
  <si>
    <r>
      <rPr>
        <sz val="10.5"/>
        <color theme="1"/>
        <rFont val="Calibri"/>
        <family val="2"/>
      </rPr>
      <t>Dinar libyen</t>
    </r>
  </si>
  <si>
    <r>
      <rPr>
        <sz val="10.5"/>
        <color theme="1"/>
        <rFont val="Calibri"/>
        <family val="2"/>
      </rPr>
      <t>Dirham marocain</t>
    </r>
  </si>
  <si>
    <r>
      <rPr>
        <sz val="10.5"/>
        <color theme="1"/>
        <rFont val="Calibri"/>
        <family val="2"/>
      </rPr>
      <t>Leu moldave</t>
    </r>
  </si>
  <si>
    <r>
      <rPr>
        <sz val="10.5"/>
        <color theme="1"/>
        <rFont val="Calibri"/>
        <family val="2"/>
      </rPr>
      <t>Ariary malgache</t>
    </r>
  </si>
  <si>
    <r>
      <rPr>
        <sz val="10.5"/>
        <color theme="1"/>
        <rFont val="Calibri"/>
        <family val="2"/>
      </rPr>
      <t>Kyat birman</t>
    </r>
  </si>
  <si>
    <r>
      <rPr>
        <sz val="10.5"/>
        <color theme="1"/>
        <rFont val="Calibri"/>
        <family val="2"/>
      </rPr>
      <t>Tugrik mongole</t>
    </r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</si>
  <si>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</si>
  <si>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</si>
  <si>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r>
      <rPr>
        <sz val="10.5"/>
        <color theme="1"/>
        <rFont val="Calibri"/>
        <family val="2"/>
      </rPr>
      <t>Roupie mauricienne</t>
    </r>
  </si>
  <si>
    <r>
      <rPr>
        <sz val="10.5"/>
        <color theme="1"/>
        <rFont val="Calibri"/>
        <family val="2"/>
      </rPr>
      <t>Rufiyaa des Maldives</t>
    </r>
  </si>
  <si>
    <r>
      <rPr>
        <sz val="10.5"/>
        <color theme="1"/>
        <rFont val="Calibri"/>
        <family val="2"/>
      </rPr>
      <t>Peso mexicain</t>
    </r>
  </si>
  <si>
    <r>
      <rPr>
        <sz val="10.5"/>
        <color theme="1"/>
        <rFont val="Calibri"/>
        <family val="2"/>
      </rPr>
      <t>Ringgit malais</t>
    </r>
  </si>
  <si>
    <r>
      <rPr>
        <sz val="10.5"/>
        <color theme="1"/>
        <rFont val="Calibri"/>
        <family val="2"/>
      </rPr>
      <t>Metical mozambicain</t>
    </r>
  </si>
  <si>
    <r>
      <rPr>
        <sz val="10.5"/>
        <color theme="1"/>
        <rFont val="Calibri"/>
        <family val="2"/>
      </rPr>
      <t>Dollar namibien</t>
    </r>
  </si>
  <si>
    <r>
      <rPr>
        <sz val="10.5"/>
        <color theme="1"/>
        <rFont val="Calibri"/>
        <family val="2"/>
      </rPr>
      <t>Naira  nigérian</t>
    </r>
  </si>
  <si>
    <r>
      <rPr>
        <sz val="10.5"/>
        <color theme="1"/>
        <rFont val="Calibri"/>
        <family val="2"/>
      </rPr>
      <t xml:space="preserve">Cordoba oro nicaraguayen </t>
    </r>
  </si>
  <si>
    <r>
      <rPr>
        <sz val="10.5"/>
        <color theme="1"/>
        <rFont val="Calibri"/>
        <family val="2"/>
      </rPr>
      <t>Couronne norvégienne</t>
    </r>
  </si>
  <si>
    <r>
      <rPr>
        <sz val="10.5"/>
        <color theme="1"/>
        <rFont val="Calibri"/>
        <family val="2"/>
      </rPr>
      <t>Roupie népalaise</t>
    </r>
  </si>
  <si>
    <r>
      <rPr>
        <sz val="10.5"/>
        <color theme="1"/>
        <rFont val="Calibri"/>
        <family val="2"/>
      </rPr>
      <t>Dollar néo-zélandais</t>
    </r>
  </si>
  <si>
    <r>
      <rPr>
        <sz val="10.5"/>
        <color theme="1"/>
        <rFont val="Calibri"/>
        <family val="2"/>
      </rPr>
      <t>Rial omanais</t>
    </r>
  </si>
  <si>
    <r>
      <rPr>
        <sz val="10.5"/>
        <color theme="1"/>
        <rFont val="Calibri"/>
        <family val="2"/>
      </rPr>
      <t>Peso philippin</t>
    </r>
  </si>
  <si>
    <r>
      <rPr>
        <sz val="10.5"/>
        <color theme="1"/>
        <rFont val="Calibri"/>
        <family val="2"/>
      </rPr>
      <t>Roupie pakistanaise</t>
    </r>
  </si>
  <si>
    <r>
      <rPr>
        <sz val="10.5"/>
        <color theme="1"/>
        <rFont val="Calibri"/>
        <family val="2"/>
      </rPr>
      <t>Zloty polonais</t>
    </r>
  </si>
  <si>
    <r>
      <rPr>
        <sz val="10.5"/>
        <color theme="1"/>
        <rFont val="Calibri"/>
        <family val="2"/>
      </rPr>
      <t>Leu roumain</t>
    </r>
  </si>
  <si>
    <r>
      <rPr>
        <sz val="10.5"/>
        <color theme="1"/>
        <rFont val="Calibri"/>
        <family val="2"/>
      </rPr>
      <t>Dinar serbe</t>
    </r>
  </si>
  <si>
    <r>
      <rPr>
        <sz val="10.5"/>
        <color theme="1"/>
        <rFont val="Calibri"/>
        <family val="2"/>
      </rPr>
      <t>Rouble russe</t>
    </r>
  </si>
  <si>
    <r>
      <rPr>
        <sz val="10.5"/>
        <color theme="1"/>
        <rFont val="Calibri"/>
        <family val="2"/>
      </rPr>
      <t>Franc rwandais</t>
    </r>
  </si>
  <si>
    <r>
      <rPr>
        <sz val="10.5"/>
        <color theme="1"/>
        <rFont val="Calibri"/>
        <family val="2"/>
      </rPr>
      <t>Rial saoudite</t>
    </r>
  </si>
  <si>
    <r>
      <rPr>
        <sz val="10.5"/>
        <color theme="1"/>
        <rFont val="Calibri"/>
        <family val="2"/>
      </rPr>
      <t>Dollar des Îles Salomon</t>
    </r>
  </si>
  <si>
    <r>
      <rPr>
        <sz val="10.5"/>
        <color theme="1"/>
        <rFont val="Calibri"/>
        <family val="2"/>
      </rPr>
      <t>Roupie seychelloise</t>
    </r>
  </si>
  <si>
    <r>
      <rPr>
        <sz val="10.5"/>
        <color theme="1"/>
        <rFont val="Calibri"/>
        <family val="2"/>
      </rPr>
      <t>Livre soudanaise</t>
    </r>
  </si>
  <si>
    <r>
      <rPr>
        <sz val="10.5"/>
        <color theme="1"/>
        <rFont val="Calibri"/>
        <family val="2"/>
      </rPr>
      <t>Couronne suédoise</t>
    </r>
  </si>
  <si>
    <r>
      <rPr>
        <sz val="10.5"/>
        <color theme="1"/>
        <rFont val="Calibri"/>
        <family val="2"/>
      </rPr>
      <t>Dollar de Singapour</t>
    </r>
  </si>
  <si>
    <r>
      <rPr>
        <sz val="10.5"/>
        <color theme="1"/>
        <rFont val="Calibri"/>
        <family val="2"/>
      </rPr>
      <t>Livre de Saint Hélène</t>
    </r>
  </si>
  <si>
    <r>
      <rPr>
        <sz val="10.5"/>
        <color theme="1"/>
        <rFont val="Calibri"/>
        <family val="2"/>
      </rPr>
      <t>Livre sud-soudanaise</t>
    </r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</si>
  <si>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</si>
  <si>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</si>
  <si>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r>
      <rPr>
        <sz val="10.5"/>
        <color theme="1"/>
        <rFont val="Calibri"/>
        <family val="2"/>
      </rPr>
      <t>Livre syrienne</t>
    </r>
  </si>
  <si>
    <t>Lilangeni swazi</t>
  </si>
  <si>
    <r>
      <rPr>
        <sz val="10.5"/>
        <color theme="1"/>
        <rFont val="Calibri"/>
        <family val="2"/>
      </rPr>
      <t>Baht thaïlandais</t>
    </r>
  </si>
  <si>
    <r>
      <rPr>
        <sz val="10.5"/>
        <color theme="1"/>
        <rFont val="Calibri"/>
        <family val="2"/>
      </rPr>
      <t>Nouveau manat turkmène</t>
    </r>
  </si>
  <si>
    <r>
      <rPr>
        <sz val="10.5"/>
        <color theme="1"/>
        <rFont val="Calibri"/>
        <family val="2"/>
      </rPr>
      <t>Pa’anga des Îles Tonga</t>
    </r>
  </si>
  <si>
    <r>
      <rPr>
        <sz val="10.5"/>
        <color theme="1"/>
        <rFont val="Calibri"/>
        <family val="2"/>
      </rPr>
      <t>Dollar de Trinité-et-Tobago</t>
    </r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</si>
  <si>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</si>
  <si>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</si>
  <si>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r>
      <rPr>
        <sz val="10.5"/>
        <color theme="1"/>
        <rFont val="Calibri"/>
        <family val="2"/>
      </rPr>
      <t>Hryvnia ukrainien</t>
    </r>
  </si>
  <si>
    <r>
      <rPr>
        <sz val="10.5"/>
        <color theme="1"/>
        <rFont val="Calibri"/>
        <family val="2"/>
      </rPr>
      <t xml:space="preserve">Peso uruguayen </t>
    </r>
  </si>
  <si>
    <r>
      <rPr>
        <sz val="10.5"/>
        <color theme="1"/>
        <rFont val="Calibri"/>
        <family val="2"/>
      </rPr>
      <t>Dong vietnamien</t>
    </r>
  </si>
  <si>
    <r>
      <rPr>
        <sz val="10.5"/>
        <color theme="1"/>
        <rFont val="Calibri"/>
        <family val="2"/>
      </rPr>
      <t>Vatu de Vanuatu</t>
    </r>
  </si>
  <si>
    <t>Franc CFA d’Afrique de l’Ouest</t>
  </si>
  <si>
    <r>
      <rPr>
        <sz val="10.5"/>
        <color theme="1"/>
        <rFont val="Calibri"/>
        <family val="2"/>
      </rPr>
      <t>Rial yéménite</t>
    </r>
  </si>
  <si>
    <r>
      <rPr>
        <sz val="10.5"/>
        <color theme="1"/>
        <rFont val="Calibri"/>
        <family val="2"/>
      </rPr>
      <t>Rand sud-africain</t>
    </r>
  </si>
  <si>
    <r>
      <rPr>
        <sz val="10.5"/>
        <color theme="1"/>
        <rFont val="Calibri"/>
        <family val="2"/>
      </rPr>
      <t>Kwacha zambien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</si>
  <si>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</si>
  <si>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</si>
  <si>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t>Franc CFA d’Afrique centrale</t>
  </si>
  <si>
    <r>
      <rPr>
        <sz val="10.5"/>
        <color theme="1"/>
        <rFont val="Calibri"/>
        <family val="2"/>
      </rPr>
      <t>Patca de Macao</t>
    </r>
  </si>
  <si>
    <t>Kosovo</t>
  </si>
  <si>
    <t>XK</t>
  </si>
  <si>
    <t>XKX</t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</si>
  <si>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</si>
  <si>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4 - Liste des codes de devise</t>
    </r>
  </si>
  <si>
    <r>
      <rPr>
        <b/>
        <sz val="10.5"/>
        <color theme="1"/>
        <rFont val="Calibri"/>
        <family val="2"/>
      </rPr>
      <t>Tableau 5 - Liste de matières premières</t>
    </r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</si>
  <si>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</si>
  <si>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</si>
  <si>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</si>
  <si>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</si>
  <si>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</si>
  <si>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</si>
  <si>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</si>
  <si>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</si>
  <si>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</si>
  <si>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</si>
  <si>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</si>
  <si>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</si>
  <si>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</si>
  <si>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</si>
  <si>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</si>
  <si>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</si>
  <si>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</si>
  <si>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</si>
  <si>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</si>
  <si>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</si>
  <si>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</si>
  <si>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</si>
  <si>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</si>
  <si>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</si>
  <si>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</si>
  <si>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</si>
  <si>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</si>
  <si>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</si>
  <si>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</si>
  <si>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</si>
  <si>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</si>
  <si>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</si>
  <si>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</si>
  <si>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</si>
  <si>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</si>
  <si>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</si>
  <si>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</si>
  <si>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</si>
  <si>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</si>
  <si>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</si>
  <si>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</si>
  <si>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</si>
  <si>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</si>
  <si>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</si>
  <si>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</si>
  <si>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</si>
  <si>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</si>
  <si>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</si>
  <si>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</si>
  <si>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</si>
  <si>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</si>
  <si>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</si>
  <si>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</si>
  <si>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</si>
  <si>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</si>
  <si>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</si>
  <si>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</si>
  <si>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</si>
  <si>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</si>
  <si>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</si>
  <si>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</si>
  <si>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</si>
  <si>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</si>
  <si>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</si>
  <si>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</si>
  <si>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</si>
  <si>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7102</t>
  </si>
  <si>
    <t>7106</t>
  </si>
  <si>
    <t>7108</t>
  </si>
  <si>
    <r>
      <rPr>
        <b/>
        <sz val="11"/>
        <color theme="1"/>
        <rFont val="Calibri"/>
        <family val="2"/>
        <scheme val="minor"/>
      </rPr>
      <t>Code de produit HS</t>
    </r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</si>
  <si>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</si>
  <si>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Code GFS</t>
    </r>
  </si>
  <si>
    <t>Nom du flux de revenus</t>
  </si>
  <si>
    <t>Valeur des revenus</t>
  </si>
  <si>
    <t>1112E1</t>
  </si>
  <si>
    <t>1112E2</t>
  </si>
  <si>
    <t>112E</t>
  </si>
  <si>
    <t>Impôts sur la masse salariale et la force de travail</t>
  </si>
  <si>
    <t>113E</t>
  </si>
  <si>
    <t>Impôts sur la propriété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</si>
  <si>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</si>
  <si>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</si>
  <si>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</si>
  <si>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</si>
  <si>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</si>
  <si>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</si>
  <si>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</si>
  <si>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</si>
  <si>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</si>
  <si>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Autres impôts payés par les entreprises exploitant des ressources naturelles</t>
  </si>
  <si>
    <t>1212E</t>
  </si>
  <si>
    <t>Cotisations patronales à la sécurité sociale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</si>
  <si>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</si>
  <si>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</si>
  <si>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</si>
  <si>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</si>
  <si>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</si>
  <si>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</si>
  <si>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</si>
  <si>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</si>
  <si>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</si>
  <si>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</si>
  <si>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</si>
  <si>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</si>
  <si>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</si>
  <si>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Transferts volontaires à l’État (donations)</t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</si>
  <si>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</si>
  <si>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</si>
  <si>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Combiné</t>
    </r>
  </si>
  <si>
    <t>Impôts (11E)</t>
  </si>
  <si>
    <t>Impôts sur le revenu, le bénéfice et les plus-values</t>
  </si>
  <si>
    <t>Impôts sur la masse salariale et la force de travail (112E)</t>
  </si>
  <si>
    <t>Impôts sur la propriété (113E)</t>
  </si>
  <si>
    <t>Impôts sur les biens et services (114E)</t>
  </si>
  <si>
    <t>Taxes sur le commerce et les transactions au niveau international (115E)</t>
  </si>
  <si>
    <t>Cotisations sociales (12E)</t>
  </si>
  <si>
    <t>Cotisations patronales à la sécurité sociale (1212E)</t>
  </si>
  <si>
    <t>Autre revenu (14E)</t>
  </si>
  <si>
    <t>Revenu dégagé de la propriété (141E)</t>
  </si>
  <si>
    <t>Ventes de marchandises et de services (142E)</t>
  </si>
  <si>
    <t>Amendes, peines et dédits (143E)</t>
  </si>
  <si>
    <t>Transferts volontaires à l’État (donations) (144E1)</t>
  </si>
  <si>
    <t>GFS Niveau 1</t>
  </si>
  <si>
    <t>GFS Niveau 2</t>
  </si>
  <si>
    <t>GFS Niveau 3</t>
  </si>
  <si>
    <t>GFS Niveau 4</t>
  </si>
  <si>
    <r>
      <rPr>
        <b/>
        <sz val="10.5"/>
        <color theme="1"/>
        <rFont val="Calibri"/>
        <family val="2"/>
      </rPr>
      <t>Secteur (s)</t>
    </r>
  </si>
  <si>
    <t>Nom du projet</t>
  </si>
  <si>
    <t>Entité de l’État</t>
  </si>
  <si>
    <t>Nom du paiement</t>
  </si>
  <si>
    <t>Perçu par projet (O/N)</t>
  </si>
  <si>
    <t>Déclaré par projet (O/N)</t>
  </si>
  <si>
    <t>Commentaires</t>
  </si>
  <si>
    <t>Dividendes (1412E)</t>
  </si>
  <si>
    <t>Des entreprises d’État (1412E1)</t>
  </si>
  <si>
    <t>Provenant de la participation de l’État (1412E2)</t>
  </si>
  <si>
    <t>Retraits à partir du revenu de quasi-sociétés (1413E)</t>
  </si>
  <si>
    <t>Loyers (1415E)</t>
  </si>
  <si>
    <t>Primes (1415E2)</t>
  </si>
  <si>
    <t>Droits sur la production (en nature ou en espèces)(1415E3)</t>
  </si>
  <si>
    <t>Frais administratifs pour services gouvernementaux (1422E)</t>
  </si>
  <si>
    <t>Transferts obligatoires à l’État (infrastructures et autres éléments) (1415E4)</t>
  </si>
  <si>
    <t>Autres paiements de loyer (1415E5)</t>
  </si>
  <si>
    <t>Ventes de marchandises et de services par des entités de l’État (1421E)</t>
  </si>
  <si>
    <t>Impôts ordinaires sur le revenu, le bénéfice et les plus-values (1112E1)</t>
  </si>
  <si>
    <t>Impôts ordinaires sur le revenu, le bénéfice et les plus-values</t>
  </si>
  <si>
    <t>Impôts extraordinaires sur le revenu, le bénéfice et les plus-values</t>
  </si>
  <si>
    <t>Impôts généraux sur les biens et services (TVA, taxes sur les ventes, taxes sur le chiffre d’affaires)</t>
  </si>
  <si>
    <t>Droits d’accise (1142E)</t>
  </si>
  <si>
    <t>Droits d’accise</t>
  </si>
  <si>
    <t>Impôts sur l’usage de biens/permission d’utiliser des biens ou d’exécuter des activités (1145E)</t>
  </si>
  <si>
    <t>Droits de licence (114521E)</t>
  </si>
  <si>
    <t>Droits de licence</t>
  </si>
  <si>
    <t>Taxes sur les émissions et la pollution</t>
  </si>
  <si>
    <t>Taxes sur les véhicules à moteur (11451E)</t>
  </si>
  <si>
    <t>Taxes sur les véhicules à moteur</t>
  </si>
  <si>
    <t>Droits de douane et autres droits d’importation (1151E)</t>
  </si>
  <si>
    <t>Droits de douane et autres droits d’importation</t>
  </si>
  <si>
    <t>Taxes sur les exportations (1152E)</t>
  </si>
  <si>
    <t>Taxes sur les exportations</t>
  </si>
  <si>
    <t>Bénéfices des monopoles fiscaux sur les ressources naturelles (1153E1)</t>
  </si>
  <si>
    <t>Bénéfices des monopoles fiscaux sur les ressources naturelles</t>
  </si>
  <si>
    <t>Des entreprises d’État</t>
  </si>
  <si>
    <t>Provenant de la participation de l’État</t>
  </si>
  <si>
    <t>Retraits à partir du revenu de quasi-sociétés</t>
  </si>
  <si>
    <t>Redevances</t>
  </si>
  <si>
    <t>Primes</t>
  </si>
  <si>
    <t>Livré/payé directement à l’État (1415E31)</t>
  </si>
  <si>
    <t>Livré/payé directement à l’État</t>
  </si>
  <si>
    <t>Livré/payé à une/des entreprise(s) d’État</t>
  </si>
  <si>
    <t>Transferts obligatoires à l’État (infrastructures et autres éléments)</t>
  </si>
  <si>
    <t>Autres paiements de loyer</t>
  </si>
  <si>
    <t>Ventes de marchandises et de services par des entités de l’État</t>
  </si>
  <si>
    <t>Frais administratifs pour services gouvernementaux</t>
  </si>
  <si>
    <r>
      <rPr>
        <b/>
        <sz val="10.5"/>
        <color theme="1"/>
        <rFont val="Calibri"/>
        <family val="2"/>
      </rPr>
      <t>Tableau 7 - Secteurs</t>
    </r>
  </si>
  <si>
    <t>Entreprise</t>
  </si>
  <si>
    <t>Devise de déclaration</t>
  </si>
  <si>
    <t>Étapes du projet</t>
  </si>
  <si>
    <r>
      <rPr>
        <b/>
        <sz val="10.5"/>
        <color theme="1"/>
        <rFont val="Calibri"/>
        <family val="2"/>
      </rPr>
      <t>Tableau 8 - Phases de projet</t>
    </r>
  </si>
  <si>
    <t>&lt;Sélectionner l’étape&gt;</t>
  </si>
  <si>
    <t>Prospection</t>
  </si>
  <si>
    <t>Développement</t>
  </si>
  <si>
    <r>
      <rPr>
        <sz val="10.5"/>
        <color theme="1"/>
        <rFont val="Calibri"/>
        <family val="2"/>
      </rPr>
      <t>Oui, divulgation systématique</t>
    </r>
  </si>
  <si>
    <t>Référence(s) de la convention juridique : contrat, licence, bail, concession,...</t>
  </si>
  <si>
    <t>AJOUTER UN SECTEUR</t>
  </si>
  <si>
    <t>Secteur</t>
  </si>
  <si>
    <t>USD</t>
  </si>
  <si>
    <t>Redevances (1415E1)</t>
  </si>
  <si>
    <t>&lt;sélectionner le secteur&gt;</t>
  </si>
  <si>
    <t>Secteur</t>
  </si>
  <si>
    <t>Entité de l’État</t>
  </si>
  <si>
    <t>Valeur de revenus</t>
  </si>
  <si>
    <t>Oui</t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</si>
  <si>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</si>
  <si>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</si>
  <si>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</si>
  <si>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</si>
  <si>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</si>
  <si>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</si>
  <si>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</si>
  <si>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t>USD</t>
  </si>
  <si>
    <t>&lt;Sélectionner l’option&gt;</t>
  </si>
  <si>
    <t>Impôts ordinaires sur le revenu, le bénéfice et les plus-values (1112E1)</t>
  </si>
  <si>
    <t>Impôts ordinaires sur le revenu, le bénéfice et les plus-values (1112E1)</t>
  </si>
  <si>
    <t>&lt;Sélectionner le secteur&gt;</t>
  </si>
  <si>
    <t>Oui</t>
  </si>
  <si>
    <t>Impôts extraordinaires sur le revenu, le bénéfice et les plus-values (1112E2)</t>
  </si>
  <si>
    <t>Impôts (11E)</t>
  </si>
  <si>
    <t>Impôts sur le revenu, le bénéfice et les plus-values (111E)</t>
  </si>
  <si>
    <t>Impôts extraordinaires sur le revenu, le bénéfice et les plus-values (1112E2)</t>
  </si>
  <si>
    <t>Impôts extraordinaires sur le revenu, le bénéfice et les plus-values (1112E2)</t>
  </si>
  <si>
    <t>Pétrole</t>
  </si>
  <si>
    <t>Oui, à travers le rapportage ITIE</t>
  </si>
  <si>
    <t>Impôts (11E)</t>
  </si>
  <si>
    <t>Impôts sur la masse salariale et la force de travail (112E)</t>
  </si>
  <si>
    <t>Impôts sur la masse salariale et la force de travail (112E)</t>
  </si>
  <si>
    <t>Impôts sur la masse salariale et la force de travail (112E)</t>
  </si>
  <si>
    <t>Gaz</t>
  </si>
  <si>
    <t>Production</t>
  </si>
  <si>
    <t>Sans objet.</t>
  </si>
  <si>
    <t>Impôts (11E)</t>
  </si>
  <si>
    <t>Impôts sur la propriété (113E)</t>
  </si>
  <si>
    <t>Impôts sur la propriété (113E)</t>
  </si>
  <si>
    <t>Impôts sur la propriété (113E)</t>
  </si>
  <si>
    <t>Sans objet</t>
  </si>
  <si>
    <t>Non disponible</t>
  </si>
  <si>
    <t>Impôts généraux sur les biens et services (TVA, taxes sur les ventes, taxes sur le chiffre d’affaires)(1141E)</t>
  </si>
  <si>
    <t>Impôts (11E)</t>
  </si>
  <si>
    <t>Impôts généraux sur les biens et services (TVA, taxes sur les ventes, taxes sur le chiffre d’affaires (1141E)</t>
  </si>
  <si>
    <t>Impôts généraux sur les biens et services (TVA, taxes sur les ventes, taxes sur le chiffre d’affaires (1141E)</t>
  </si>
  <si>
    <t>Sans objet</t>
  </si>
  <si>
    <t>Autres</t>
  </si>
  <si>
    <t>USD</t>
  </si>
  <si>
    <t>Dollar des États-Unis</t>
  </si>
  <si>
    <t>Impôts (11E)</t>
  </si>
  <si>
    <t>Impôts sur les biens et services (114E)</t>
  </si>
  <si>
    <t>Droits d’accise (1142E)</t>
  </si>
  <si>
    <t>Droits d’accise (1142E)</t>
  </si>
  <si>
    <t>Pétrole &amp; Gaz</t>
  </si>
  <si>
    <t>Sans objet</t>
  </si>
  <si>
    <t>EUR</t>
  </si>
  <si>
    <t>Euro</t>
  </si>
  <si>
    <t>Droits de licence (114521E)</t>
  </si>
  <si>
    <t>Impôts (11E)</t>
  </si>
  <si>
    <t>Impôts sur les biens et services (114E)</t>
  </si>
  <si>
    <t>Droits de licence (114521E)</t>
  </si>
  <si>
    <t>Autres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</si>
  <si>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</si>
  <si>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</si>
  <si>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</si>
  <si>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</si>
  <si>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</si>
  <si>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</si>
  <si>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</si>
  <si>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</si>
  <si>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</si>
  <si>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</si>
  <si>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</si>
  <si>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véhicules à moteur (11451E)</t>
  </si>
  <si>
    <t>XCD</t>
  </si>
  <si>
    <t>Dollar des Caraïbes orientales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</si>
  <si>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</si>
  <si>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</si>
  <si>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Impôts (11E)</t>
  </si>
  <si>
    <t>Droits de douane et autres droits d’importation (1151E)</t>
  </si>
  <si>
    <t>Droits de douane et autres droits d’importation (1151E)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</si>
  <si>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</si>
  <si>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</si>
  <si>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Impôts (11E)</t>
  </si>
  <si>
    <t>Taxes sur le commerce et les transactions au niveau international (115E)</t>
  </si>
  <si>
    <t>Taxes sur les exportations (1152E)</t>
  </si>
  <si>
    <t>Taxes sur les exportations (1152E)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</si>
  <si>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</si>
  <si>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</si>
  <si>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Impôts (11E)</t>
  </si>
  <si>
    <t>Taxes sur le commerce et les transactions au niveau international (115E)</t>
  </si>
  <si>
    <t>Bénéfices des monopoles fiscaux sur les ressources naturelles (1153E1)</t>
  </si>
  <si>
    <t>Bénéfices des monopoles fiscaux sur les ressources naturelles (1153E1)</t>
  </si>
  <si>
    <t>Pétrole brut, volume</t>
  </si>
  <si>
    <t>Autres impôts payés par les entreprises exploitant des ressources naturelles (116E)</t>
  </si>
  <si>
    <t>Impôts (11E)</t>
  </si>
  <si>
    <t>Autres impôts payés par les entreprises exploitant des ressources naturelles (116E)</t>
  </si>
  <si>
    <t>Autres impôts payés par les entreprises exploitant des ressources naturelles (116E)</t>
  </si>
  <si>
    <t>Autres impôts payés par les entreprises exploitant des ressources naturelles (116E)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</si>
  <si>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</si>
  <si>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</si>
  <si>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Cotisations patronales à la sécurité sociale (1212E)</t>
  </si>
  <si>
    <t>Cotisations patronales à la sécurité sociale (1212E)</t>
  </si>
  <si>
    <t>Cotisations patronales à la sécurité sociale (1212E)</t>
  </si>
  <si>
    <t>EUR</t>
  </si>
  <si>
    <t>Euro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</si>
  <si>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</si>
  <si>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</si>
  <si>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Des entreprises d’État (1412E1)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</si>
  <si>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</si>
  <si>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</si>
  <si>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Autre revenu (14E)</t>
  </si>
  <si>
    <t>Revenu dégagé de la propriété (141E)</t>
  </si>
  <si>
    <t>Dividendes (1412E)</t>
  </si>
  <si>
    <t>Provenant de la participation de l’État (1412E2)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</si>
  <si>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</si>
  <si>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</si>
  <si>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Autre revenu (14E)</t>
  </si>
  <si>
    <t>Revenu dégagé de la propriété (141E)</t>
  </si>
  <si>
    <t>Retraits à partir du revenu de quasi-sociétés (1413E)</t>
  </si>
  <si>
    <t>Retraits à partir du revenu de quasi-sociétés (1413E)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</si>
  <si>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</si>
  <si>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</si>
  <si>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Redevances (1415E1)</t>
  </si>
  <si>
    <t>Autre revenu (14E)</t>
  </si>
  <si>
    <t>Revenu dégagé de la propriété (141E)</t>
  </si>
  <si>
    <t>Redevances (1415E1)</t>
  </si>
  <si>
    <t>Autre revenu (14E)</t>
  </si>
  <si>
    <t>Revenu dégagé de la propriété (141E)</t>
  </si>
  <si>
    <t>Loyers (1415E)</t>
  </si>
  <si>
    <t>Primes (1415E2)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</si>
  <si>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</si>
  <si>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</si>
  <si>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Autre revenu (14E)</t>
  </si>
  <si>
    <t>Revenu dégagé de la propriété (141E)</t>
  </si>
  <si>
    <t>Loyers (1415E)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</si>
  <si>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</si>
  <si>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</si>
  <si>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Autre revenu (14E)</t>
  </si>
  <si>
    <t>Revenu dégagé de la propriété (141E)</t>
  </si>
  <si>
    <t>Loyers (1415E)</t>
  </si>
  <si>
    <t>Droits sur la production (en nature ou en espèces)(1415E3)</t>
  </si>
  <si>
    <t>EUR</t>
  </si>
  <si>
    <t>Euro</t>
  </si>
  <si>
    <t>Autre revenu (14E)</t>
  </si>
  <si>
    <t>Revenu dégagé de la propriété (141E)</t>
  </si>
  <si>
    <t>Loyers (1415E)</t>
  </si>
  <si>
    <t>Transferts obligatoires à l’État (infrastructures et autres éléments) (1415E4)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</si>
  <si>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</si>
  <si>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</si>
  <si>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Autre revenu (14E)</t>
  </si>
  <si>
    <t>Revenu dégagé de la propriété (141E)</t>
  </si>
  <si>
    <t>Loyers (1415E)</t>
  </si>
  <si>
    <t>Autres paiements de loyer (1415E5)</t>
  </si>
  <si>
    <t>Autre revenu (14E)</t>
  </si>
  <si>
    <t>Ventes de marchandises et de services par des entités de l’État (1421E)</t>
  </si>
  <si>
    <t>Ventes de marchandises et de services par des entités de l’État (1421E)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</si>
  <si>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</si>
  <si>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</si>
  <si>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Autre revenu (14E)</t>
  </si>
  <si>
    <t>Ventes de marchandises et de services (142E)</t>
  </si>
  <si>
    <t>Frais administratifs pour services gouvernementaux (1422E)</t>
  </si>
  <si>
    <t>Frais administratifs pour services gouvernementaux (1422E)</t>
  </si>
  <si>
    <t>BTN</t>
  </si>
  <si>
    <t>Autre revenu (14E)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</si>
  <si>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</si>
  <si>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</si>
  <si>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Autre revenu (14E)</t>
  </si>
  <si>
    <t>Transferts volontaires à l’État (donations)(144E1)</t>
  </si>
  <si>
    <t>Transferts volontaires à l’État (donations)(144E1)</t>
  </si>
  <si>
    <t>Transferts volontaires à l’État (donations)(144E1)</t>
  </si>
  <si>
    <t>BAM</t>
  </si>
  <si>
    <t>Mark convertible de Bosnie-Herzégovine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</si>
  <si>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</si>
  <si>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</si>
  <si>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</si>
  <si>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</si>
  <si>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</si>
  <si>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</si>
  <si>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</si>
  <si>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</si>
  <si>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</si>
  <si>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BRL</t>
  </si>
  <si>
    <t>Réal brésilien</t>
  </si>
  <si>
    <r>
      <rPr>
        <sz val="10.5"/>
        <color theme="1"/>
        <rFont val="Calibri"/>
        <family val="2"/>
      </rPr>
      <t>BTN</t>
    </r>
  </si>
  <si>
    <t>USD</t>
  </si>
  <si>
    <t>Dollar des États-Unis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</si>
  <si>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</si>
  <si>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</si>
  <si>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USD</t>
  </si>
  <si>
    <t>Dollar des États-Unis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</si>
  <si>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</si>
  <si>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</si>
  <si>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BND</t>
  </si>
  <si>
    <t>Dollar de Brunei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</si>
  <si>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</si>
  <si>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</si>
  <si>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BGN</t>
  </si>
  <si>
    <t>Lev bulgare (ancien)</t>
  </si>
  <si>
    <t>XOF</t>
  </si>
  <si>
    <t>Franc CFA d’Afrique de l’Ouest</t>
  </si>
  <si>
    <t>BIF</t>
  </si>
  <si>
    <t>Franc du Burundi</t>
  </si>
  <si>
    <t>Gaz naturel, volume</t>
  </si>
  <si>
    <t>CAD</t>
  </si>
  <si>
    <t>Dollar canadien</t>
  </si>
  <si>
    <t>XAF</t>
  </si>
  <si>
    <t>Franc CFA d’Afrique centrale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</si>
  <si>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</si>
  <si>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</si>
  <si>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XAF</t>
  </si>
  <si>
    <t>Franc CFA d’Afrique centrale</t>
  </si>
  <si>
    <t>CLF</t>
  </si>
  <si>
    <t>CNH</t>
  </si>
  <si>
    <t>Yuan renminbi chinois (off-shore)</t>
  </si>
  <si>
    <t>AUD</t>
  </si>
  <si>
    <t>Dollar australien</t>
  </si>
  <si>
    <t>AUD</t>
  </si>
  <si>
    <t>Dollar australien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</si>
  <si>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</si>
  <si>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</si>
  <si>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COP</t>
  </si>
  <si>
    <t>Peso colombien</t>
  </si>
  <si>
    <t>CRC</t>
  </si>
  <si>
    <t>Colon costaricain</t>
  </si>
  <si>
    <t>XOF</t>
  </si>
  <si>
    <t>Franc CFA d’Afrique de l’Ouest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</si>
  <si>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</si>
  <si>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</si>
  <si>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CUC</t>
  </si>
  <si>
    <t>Peso cubain convertible</t>
  </si>
  <si>
    <t>EUR</t>
  </si>
  <si>
    <t>Euro</t>
  </si>
  <si>
    <t>CZK</t>
  </si>
  <si>
    <t>Couronne tchèque</t>
  </si>
  <si>
    <t>CDF</t>
  </si>
  <si>
    <t>Franc congolais</t>
  </si>
  <si>
    <t>DKK</t>
  </si>
  <si>
    <t>Couronne danoise</t>
  </si>
  <si>
    <t>DJF</t>
  </si>
  <si>
    <t>Franc djiboutien</t>
  </si>
  <si>
    <t>XCD</t>
  </si>
  <si>
    <t>Dollar des Caraïbes orientales</t>
  </si>
  <si>
    <t>DOP</t>
  </si>
  <si>
    <t>Peso dominicain</t>
  </si>
  <si>
    <t>USD</t>
  </si>
  <si>
    <t>Dollar des États-Unis</t>
  </si>
  <si>
    <t>EGP</t>
  </si>
  <si>
    <t>Livre égyptienne</t>
  </si>
  <si>
    <t>USD</t>
  </si>
  <si>
    <t>Dollar des États-Unis</t>
  </si>
  <si>
    <t>XAF</t>
  </si>
  <si>
    <t>Franc CFA d’Afrique centrale</t>
  </si>
  <si>
    <t>ERN</t>
  </si>
  <si>
    <t>Nakfa érythréen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</si>
  <si>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</si>
  <si>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</si>
  <si>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EUR</t>
  </si>
  <si>
    <t>Euro</t>
  </si>
  <si>
    <t>ETB</t>
  </si>
  <si>
    <t>Birr éthiopien</t>
  </si>
  <si>
    <t>FKP</t>
  </si>
  <si>
    <t>Livre des Malouines</t>
  </si>
  <si>
    <t>DKK</t>
  </si>
  <si>
    <t>Couronne danoise</t>
  </si>
  <si>
    <t>FJD</t>
  </si>
  <si>
    <t>Dollar fidjien</t>
  </si>
  <si>
    <t>EUR</t>
  </si>
  <si>
    <t>Euro</t>
  </si>
  <si>
    <t>EUR</t>
  </si>
  <si>
    <t>Euro</t>
  </si>
  <si>
    <t>EUR</t>
  </si>
  <si>
    <t>Euro</t>
  </si>
  <si>
    <t>EUR</t>
  </si>
  <si>
    <t>Euro</t>
  </si>
  <si>
    <t>EUR</t>
  </si>
  <si>
    <t>Euro</t>
  </si>
  <si>
    <t>XAF</t>
  </si>
  <si>
    <t>Franc CFA d’Afrique centrale</t>
  </si>
  <si>
    <t>GMD</t>
  </si>
  <si>
    <t>Dalasi gambien</t>
  </si>
  <si>
    <t>GEL</t>
  </si>
  <si>
    <t>Lari géorgien</t>
  </si>
  <si>
    <t>EUR</t>
  </si>
  <si>
    <t>Euro</t>
  </si>
  <si>
    <t>GHS</t>
  </si>
  <si>
    <t>Cedi ghanéen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</si>
  <si>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</si>
  <si>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</si>
  <si>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GIP</t>
  </si>
  <si>
    <t>Livre de Gibraltar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</si>
  <si>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</si>
  <si>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</si>
  <si>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EUR</t>
  </si>
  <si>
    <t>Euro</t>
  </si>
  <si>
    <t>DKK</t>
  </si>
  <si>
    <t>Couronne danoise</t>
  </si>
  <si>
    <t>XCD</t>
  </si>
  <si>
    <t>Dollar des Caraïbes orientales</t>
  </si>
  <si>
    <t>EUR</t>
  </si>
  <si>
    <t>Euro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</si>
  <si>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</si>
  <si>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</si>
  <si>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USD</t>
  </si>
  <si>
    <t>Dollar des États-Unis</t>
  </si>
  <si>
    <t>GTQ</t>
  </si>
  <si>
    <t>Quetzal guatémaltèque</t>
  </si>
  <si>
    <t>GGP</t>
  </si>
  <si>
    <t>Livre</t>
  </si>
  <si>
    <t>GNF</t>
  </si>
  <si>
    <t>Franc guinéen</t>
  </si>
  <si>
    <t>XOF</t>
  </si>
  <si>
    <t>Franc CFA d’Afrique de l’Ouest</t>
  </si>
  <si>
    <t>GYD</t>
  </si>
  <si>
    <t>Dollar guyanais</t>
  </si>
  <si>
    <t>HTG</t>
  </si>
  <si>
    <t>Gourde haïtienne</t>
  </si>
  <si>
    <t>HNL</t>
  </si>
  <si>
    <t>Lempira hondurien</t>
  </si>
  <si>
    <t>HKD</t>
  </si>
  <si>
    <t>Dollar de Hong Kong</t>
  </si>
  <si>
    <t>HUF</t>
  </si>
  <si>
    <t>Forint hongrois</t>
  </si>
  <si>
    <t>ISK</t>
  </si>
  <si>
    <t>Couronne islandaise</t>
  </si>
  <si>
    <t>INR</t>
  </si>
  <si>
    <t>Roupie indienne</t>
  </si>
  <si>
    <t>IDR</t>
  </si>
  <si>
    <t>Roupie indonésienne</t>
  </si>
  <si>
    <t>IRR</t>
  </si>
  <si>
    <t>Rial iranien</t>
  </si>
  <si>
    <t>IQD</t>
  </si>
  <si>
    <t>Dinar irakien</t>
  </si>
  <si>
    <t>EUR</t>
  </si>
  <si>
    <t>Euro</t>
  </si>
  <si>
    <t>IMP</t>
  </si>
  <si>
    <t>Livre de l’Île de Man</t>
  </si>
  <si>
    <t>ILS</t>
  </si>
  <si>
    <t>Nouveau shekel israélien</t>
  </si>
  <si>
    <t>EUR</t>
  </si>
  <si>
    <t>Euro</t>
  </si>
  <si>
    <t>JMD</t>
  </si>
  <si>
    <t>Dollar de la Jamaïque</t>
  </si>
  <si>
    <t>JPY</t>
  </si>
  <si>
    <t>Yen japonais</t>
  </si>
  <si>
    <t>JEP</t>
  </si>
  <si>
    <t>Livre de Jersey</t>
  </si>
  <si>
    <t>JOD</t>
  </si>
  <si>
    <t>Dinar jordanien</t>
  </si>
  <si>
    <t>KZT</t>
  </si>
  <si>
    <t>Tenge kazakh</t>
  </si>
  <si>
    <t>KES</t>
  </si>
  <si>
    <t>Shilling kenyan</t>
  </si>
  <si>
    <t>KPW</t>
  </si>
  <si>
    <t>Won nord-coréen</t>
  </si>
  <si>
    <t>KRW</t>
  </si>
  <si>
    <t>Won sud-coréen</t>
  </si>
  <si>
    <t>EUR</t>
  </si>
  <si>
    <t>Euro</t>
  </si>
  <si>
    <t>KWD</t>
  </si>
  <si>
    <t>KGS</t>
  </si>
  <si>
    <t>Sum kirghize</t>
  </si>
  <si>
    <t>LAK</t>
  </si>
  <si>
    <t>Kip laotien</t>
  </si>
  <si>
    <t>EUR</t>
  </si>
  <si>
    <t>Euro</t>
  </si>
  <si>
    <t>LBP</t>
  </si>
  <si>
    <t>Livre libanaise</t>
  </si>
  <si>
    <t>LSL</t>
  </si>
  <si>
    <t>Loti du Lesotho</t>
  </si>
  <si>
    <t>LRD</t>
  </si>
  <si>
    <t>Dollar du Libéria</t>
  </si>
  <si>
    <t>LYD</t>
  </si>
  <si>
    <t>Dinar libyen</t>
  </si>
  <si>
    <t>CHF</t>
  </si>
  <si>
    <t>Franc suisse</t>
  </si>
  <si>
    <t>EUR</t>
  </si>
  <si>
    <t>Euro</t>
  </si>
  <si>
    <t>EUR</t>
  </si>
  <si>
    <t>Euro</t>
  </si>
  <si>
    <t>MOP</t>
  </si>
  <si>
    <t>Patca de Macao</t>
  </si>
  <si>
    <t>MKD</t>
  </si>
  <si>
    <t>MKD</t>
  </si>
  <si>
    <t>Denar macédonien</t>
  </si>
  <si>
    <t>MGA</t>
  </si>
  <si>
    <t>Ariary malgache</t>
  </si>
  <si>
    <t>MWK</t>
  </si>
  <si>
    <t>Kwacha du Malawi</t>
  </si>
  <si>
    <t>MYR</t>
  </si>
  <si>
    <t>Ringgit malais</t>
  </si>
  <si>
    <t>MVR</t>
  </si>
  <si>
    <t>Rufiyaa des Maldives</t>
  </si>
  <si>
    <t>XOF</t>
  </si>
  <si>
    <t>Franc CFA d’Afrique de l’Ouest</t>
  </si>
  <si>
    <t>EUR</t>
  </si>
  <si>
    <t>Euro</t>
  </si>
  <si>
    <t>USD</t>
  </si>
  <si>
    <t>Dollar des États-Unis</t>
  </si>
  <si>
    <t>EUR</t>
  </si>
  <si>
    <t>Euro</t>
  </si>
  <si>
    <t>MRO</t>
  </si>
  <si>
    <t>Ouguiya mauritanien</t>
  </si>
  <si>
    <t>MUR</t>
  </si>
  <si>
    <t>Roupie mauricienne</t>
  </si>
  <si>
    <t>EUR</t>
  </si>
  <si>
    <t>Euro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</si>
  <si>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</si>
  <si>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</si>
  <si>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MXN</t>
  </si>
  <si>
    <t>Peso mexicain</t>
  </si>
  <si>
    <t>USD</t>
  </si>
  <si>
    <t>Dollar des États-Unis</t>
  </si>
  <si>
    <t>MDL</t>
  </si>
  <si>
    <t>Leu moldave</t>
  </si>
  <si>
    <t>EUR</t>
  </si>
  <si>
    <t>Euro</t>
  </si>
  <si>
    <t>MNT</t>
  </si>
  <si>
    <t>Tugrik mongole</t>
  </si>
  <si>
    <t>EUR</t>
  </si>
  <si>
    <t>Euro</t>
  </si>
  <si>
    <t>XCD</t>
  </si>
  <si>
    <t>Dollar des Caraïbes orientales</t>
  </si>
  <si>
    <t>MAD</t>
  </si>
  <si>
    <t>Dirham marocain</t>
  </si>
  <si>
    <t>MZN</t>
  </si>
  <si>
    <t>Metical mozambicain</t>
  </si>
  <si>
    <t>MMK</t>
  </si>
  <si>
    <t>Kyat birman</t>
  </si>
  <si>
    <t>NAD</t>
  </si>
  <si>
    <t>Dollar namibien</t>
  </si>
  <si>
    <t>NPR</t>
  </si>
  <si>
    <t>Roupie népalaise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</si>
  <si>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</si>
  <si>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</si>
  <si>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EUR</t>
  </si>
  <si>
    <t>Euro</t>
  </si>
  <si>
    <r>
      <rPr>
        <sz val="10.5"/>
        <color theme="1"/>
        <rFont val="Calibri"/>
        <family val="2"/>
      </rPr>
      <t>USD</t>
    </r>
  </si>
  <si>
    <t>ANG</t>
  </si>
  <si>
    <t>Florin des Antilles néerlandaises</t>
  </si>
  <si>
    <t>NZD</t>
  </si>
  <si>
    <t>Dollar néo-zélandaise</t>
  </si>
  <si>
    <t>NIO</t>
  </si>
  <si>
    <t xml:space="preserve">Cordoba oro nicaraguayen </t>
  </si>
  <si>
    <t>XOF</t>
  </si>
  <si>
    <t>Franc CFA d’Afrique de l’Ouest</t>
  </si>
  <si>
    <t>NGN</t>
  </si>
  <si>
    <t>Naira  nigérian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</si>
  <si>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</si>
  <si>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</si>
  <si>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</si>
  <si>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</si>
  <si>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USD</t>
  </si>
  <si>
    <t>Dollar des États-Unis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</si>
  <si>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</si>
  <si>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</si>
  <si>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NOK</t>
  </si>
  <si>
    <t>Couronne norvégienne</t>
  </si>
  <si>
    <t>OMR</t>
  </si>
  <si>
    <t>Rial omani</t>
  </si>
  <si>
    <t>PKR</t>
  </si>
  <si>
    <t>Roupie pakistanaise</t>
  </si>
  <si>
    <t>USD</t>
  </si>
  <si>
    <t>Dollar des États-Unis</t>
  </si>
  <si>
    <t>PAB</t>
  </si>
  <si>
    <t>PGK</t>
  </si>
  <si>
    <t>PYG</t>
  </si>
  <si>
    <t>Guarani paraguayen</t>
  </si>
  <si>
    <t>PEN</t>
  </si>
  <si>
    <t>Sol péruvien</t>
  </si>
  <si>
    <t>PHP</t>
  </si>
  <si>
    <t>Peso philippin</t>
  </si>
  <si>
    <t>PLN</t>
  </si>
  <si>
    <t>Zloty polonais</t>
  </si>
  <si>
    <t>EUR</t>
  </si>
  <si>
    <t>Euro</t>
  </si>
  <si>
    <t>USD</t>
  </si>
  <si>
    <t>Dollar des États-Unis</t>
  </si>
  <si>
    <t>QAR</t>
  </si>
  <si>
    <t>Rial du Qatar</t>
  </si>
  <si>
    <t>XAF</t>
  </si>
  <si>
    <t>Franc CFA d’Afrique centrale</t>
  </si>
  <si>
    <t>EUR</t>
  </si>
  <si>
    <t>Euro</t>
  </si>
  <si>
    <t>RON</t>
  </si>
  <si>
    <t>Leu roumain</t>
  </si>
  <si>
    <t>RUB</t>
  </si>
  <si>
    <t>Rouble russe</t>
  </si>
  <si>
    <t>RWF</t>
  </si>
  <si>
    <t>Franc rwandais</t>
  </si>
  <si>
    <t>SHP</t>
  </si>
  <si>
    <t>Livre de Saint Hélène</t>
  </si>
  <si>
    <t>XCD</t>
  </si>
  <si>
    <t>Dollar des Caraïbes orientales</t>
  </si>
  <si>
    <t>XCD</t>
  </si>
  <si>
    <t>Dollar des Caraïbes orientales</t>
  </si>
  <si>
    <t>EUR</t>
  </si>
  <si>
    <t>Euro</t>
  </si>
  <si>
    <t>XCD</t>
  </si>
  <si>
    <t>Dollar des Caraïbes orientales</t>
  </si>
  <si>
    <t>EUR</t>
  </si>
  <si>
    <t>Euro</t>
  </si>
  <si>
    <t>EUR</t>
  </si>
  <si>
    <t>Euro</t>
  </si>
  <si>
    <t>WST</t>
  </si>
  <si>
    <t>Tala de Samoa</t>
  </si>
  <si>
    <t>EUR</t>
  </si>
  <si>
    <t>Euro</t>
  </si>
  <si>
    <t>STD</t>
  </si>
  <si>
    <t>Dobra de Sao Tomé-et-Principe</t>
  </si>
  <si>
    <t>SAR</t>
  </si>
  <si>
    <t>Rial saoudite</t>
  </si>
  <si>
    <t>XOF</t>
  </si>
  <si>
    <t>Franc CFA d’Afrique de l’Ouest</t>
  </si>
  <si>
    <t>RSD</t>
  </si>
  <si>
    <t>Dinar serbe</t>
  </si>
  <si>
    <t>SCR</t>
  </si>
  <si>
    <t>SLL</t>
  </si>
  <si>
    <t>Leone sierra-léonais</t>
  </si>
  <si>
    <t>SGD</t>
  </si>
  <si>
    <t>Dollar de Singapour</t>
  </si>
  <si>
    <t>EUR</t>
  </si>
  <si>
    <t>Euro</t>
  </si>
  <si>
    <t>EUR</t>
  </si>
  <si>
    <t>Euro</t>
  </si>
  <si>
    <t>SBD</t>
  </si>
  <si>
    <t>Dollar des Îles Salomon</t>
  </si>
  <si>
    <t>SOS</t>
  </si>
  <si>
    <t>Shilling somalien</t>
  </si>
  <si>
    <t>ZAR</t>
  </si>
  <si>
    <t>Rand sud-africain</t>
  </si>
  <si>
    <t>SSP</t>
  </si>
  <si>
    <t>Livre sud-soudanaise</t>
  </si>
  <si>
    <t>EUR</t>
  </si>
  <si>
    <t>Euro</t>
  </si>
  <si>
    <t>LKR</t>
  </si>
  <si>
    <t>Roupie du Sri Lanka</t>
  </si>
  <si>
    <t>SDG</t>
  </si>
  <si>
    <t>Livre soudanaise</t>
  </si>
  <si>
    <t>SRD</t>
  </si>
  <si>
    <t>Dollar du Suriname</t>
  </si>
  <si>
    <t>SEK</t>
  </si>
  <si>
    <t>Couronne suédoise</t>
  </si>
  <si>
    <t>CHF</t>
  </si>
  <si>
    <t>Franc suisse</t>
  </si>
  <si>
    <t>SYP</t>
  </si>
  <si>
    <t>Livre syrienne</t>
  </si>
  <si>
    <t>TWD</t>
  </si>
  <si>
    <t>Nouveau dollar taïwanais</t>
  </si>
  <si>
    <t>TJS</t>
  </si>
  <si>
    <t>Somoni tadjik</t>
  </si>
  <si>
    <t>TZS</t>
  </si>
  <si>
    <t>Shilling tanzanien</t>
  </si>
  <si>
    <t>THB</t>
  </si>
  <si>
    <t>Baht thaïlandais</t>
  </si>
  <si>
    <t>USD</t>
  </si>
  <si>
    <t>Dollar des États-Unis</t>
  </si>
  <si>
    <t>XOF</t>
  </si>
  <si>
    <t>Franc CFA d’Afrique de l’Ouest</t>
  </si>
  <si>
    <t>TOP</t>
  </si>
  <si>
    <t>Pa’anga des Îles Tonga</t>
  </si>
  <si>
    <t>TTD</t>
  </si>
  <si>
    <t>Dollar de Trinité-et-Tobago</t>
  </si>
  <si>
    <t>TND</t>
  </si>
  <si>
    <t>Dinar tunisien</t>
  </si>
  <si>
    <t>TRY</t>
  </si>
  <si>
    <t>Lire turque</t>
  </si>
  <si>
    <t>TMT</t>
  </si>
  <si>
    <t>Nouveau manat turkmène</t>
  </si>
  <si>
    <t>USD</t>
  </si>
  <si>
    <t>Dollar des États-Unis</t>
  </si>
  <si>
    <t>TVD</t>
  </si>
  <si>
    <t>Dollar de Tuvalu</t>
  </si>
  <si>
    <t>UGX</t>
  </si>
  <si>
    <t>Shilling ougandais</t>
  </si>
  <si>
    <t>UAH</t>
  </si>
  <si>
    <t>Hryvnia ukrainien</t>
  </si>
  <si>
    <t>AED</t>
  </si>
  <si>
    <t>Dirham des Émirats arabes unis</t>
  </si>
  <si>
    <t>GBP</t>
  </si>
  <si>
    <t>Livre sterling</t>
  </si>
  <si>
    <t>UYU</t>
  </si>
  <si>
    <t>Peso uruguayen</t>
  </si>
  <si>
    <t>UZS</t>
  </si>
  <si>
    <t>Sum ouzbèque</t>
  </si>
  <si>
    <t>VUV</t>
  </si>
  <si>
    <t>Vatu de Vanuatu</t>
  </si>
  <si>
    <t>VAT</t>
  </si>
  <si>
    <t>EUR</t>
  </si>
  <si>
    <t>Euro</t>
  </si>
  <si>
    <t>VEF</t>
  </si>
  <si>
    <t>VND</t>
  </si>
  <si>
    <t>Dong vietnamien</t>
  </si>
  <si>
    <t>USD</t>
  </si>
  <si>
    <t>Dollar des États-Unis</t>
  </si>
  <si>
    <t>YER</t>
  </si>
  <si>
    <t>Rial yéménite</t>
  </si>
  <si>
    <t>ZMW</t>
  </si>
  <si>
    <t>Kwacha zambien</t>
  </si>
  <si>
    <t>USD</t>
  </si>
  <si>
    <t>Dollar des États-Unis</t>
  </si>
  <si>
    <t xml:space="preserve">Le Secrétariat international peut prodiguer conseils et soutien sur demande. Veuillez le contacter à </t>
  </si>
  <si>
    <t>Vous recevrez des retours immédiats sur un certain nombre des données que vous aurez inscrites, et certaines cellules se rempliront automatiquement.</t>
  </si>
  <si>
    <t>Les cellules en bleu pâle ne servent qu’à indiquer les sources et/ou à inscrire des commentaires</t>
  </si>
  <si>
    <t xml:space="preserve">Pour chaque ligne, veuillez procéder comme suit </t>
  </si>
  <si>
    <t>Les cellules en bleu pâle ne servent qu’à indiquer les sources et/ou inscrire des commentaires</t>
  </si>
  <si>
    <t>Les décisions du Groupe multipartite concernant les seuils de matérialité sont-elles publiquement disponibles ?</t>
  </si>
  <si>
    <t>Si oui, quelle aurait dû être la part des revenus transférés par le gouvernement en vertu de la formule de répartition des revenus ?</t>
  </si>
  <si>
    <t>Si oui, quel est le montant total des dépenses quasi fiscales engagées par les entreprises d’État ?</t>
  </si>
  <si>
    <t>Veuillez fournir une liste de toutes les entités déclarantes, accompagnée de l’information y afférente</t>
  </si>
  <si>
    <t>Nom complet de l’entité</t>
  </si>
  <si>
    <t>Ajoutez de nouvelles lignes au besoin, effectuez un clic droit sur le numéro de ligne à gauche, puis sélectionnez « Insérer »</t>
  </si>
  <si>
    <t>Nom complet de l’entreprise</t>
  </si>
  <si>
    <t>Ajouter ci-dessous, à titre de commentaire, toute information supplémentaire qu’il ne serait pas judicieux d’inclure dans le tableau ci-dessus.</t>
  </si>
  <si>
    <t>Balboa panaméen</t>
  </si>
  <si>
    <t>Roupie seychelloise</t>
  </si>
  <si>
    <t>Trinité-et-Tobago</t>
  </si>
  <si>
    <t>Saint Vincent et les Grenadines</t>
  </si>
  <si>
    <t>Îles Féroé</t>
  </si>
  <si>
    <t>Kina de Papouasie-Nouvelle-Guinée</t>
  </si>
  <si>
    <t>Bolivar fuerte vénézuélien</t>
  </si>
  <si>
    <t>Îles Åland</t>
  </si>
  <si>
    <t>Nutum du Bhoutan</t>
  </si>
  <si>
    <t>Darussalam de Brunei</t>
  </si>
  <si>
    <t>Unidad de Fomento chilien</t>
  </si>
  <si>
    <t>Kuna croate</t>
  </si>
  <si>
    <t>Guernesey</t>
  </si>
  <si>
    <t>Dinar koweitien</t>
  </si>
  <si>
    <t>Riyal du Qatar</t>
  </si>
  <si>
    <t>Monténégro</t>
  </si>
  <si>
    <t>Koweït</t>
  </si>
  <si>
    <t>Vue d’ensemble des industries extractives, y compris de toute activité importante de prospection.</t>
  </si>
  <si>
    <t>Amendes, peines et forfaits</t>
  </si>
  <si>
    <t>Amendes, peines et forfaits (143E)</t>
  </si>
  <si>
    <t>Amendes, peines et forfaits(143E)</t>
  </si>
  <si>
    <t>Minier</t>
  </si>
  <si>
    <t>Partie 4 (Recettes de l’État) Elle contient des données exhaustives sur les revenus de l’État par flux de revenu, en utilisant la classification SFP.</t>
  </si>
  <si>
    <t>Total des recettes de l’État provenant du secteur extractif (utilisant la classification SFP)</t>
  </si>
  <si>
    <t>5. Si des paiements sont recensés dans le Rapport ITIE mais ne correspondent pas aux catégories SFP, veuillez les lister dans la case ci-dessous dénommée « Informations supplémentaires ».</t>
  </si>
  <si>
    <t>Cadre SFP pour le rapportage ITIE</t>
  </si>
  <si>
    <t>En quoi consiste le SFP ?</t>
  </si>
  <si>
    <t>Classification SFP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</si>
  <si>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</si>
  <si>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data@eiti.org</t>
  </si>
  <si>
    <t xml:space="preserve">2. Lorsqu’il aura été répondu à certaines questions, de nouvelles indications et questions peuvent s’afficher. Merci de répondre à chacune d’elles jusqu’à ce que la section ait été remplie. </t>
  </si>
  <si>
    <t>&lt;URL&gt;</t>
  </si>
  <si>
    <t>Sociétés associées, commencer par l’Opérateur</t>
  </si>
  <si>
    <t>Valeur de production</t>
  </si>
  <si>
    <t>Unité</t>
  </si>
  <si>
    <t>Source du taux de change (URL,…):</t>
  </si>
  <si>
    <t>Nombre d’entités de l’État déclarantes (Entreprises d'Etat incluses si collectant)</t>
  </si>
  <si>
    <t>Nombre d’entreprises déclarantes (Entreprises d'Etat incluses si payeur)</t>
  </si>
  <si>
    <t>Les données ITIE sont-elles systématiquement divulguées par le gouvernement à une adresse unique?</t>
  </si>
  <si>
    <t>Autres secteurs (autres que les secteur en amont)</t>
  </si>
  <si>
    <t>&lt;méthode de calcul de la valeur de la production&gt;</t>
  </si>
  <si>
    <t>PIB - secteur artisanal et informel</t>
  </si>
  <si>
    <t>Paiement effectué en nature?</t>
  </si>
  <si>
    <t>Volume en nature (si applicable)</t>
  </si>
  <si>
    <t>Unité (si applicable)</t>
  </si>
  <si>
    <t>Matières premières (une matière/ligne)</t>
  </si>
  <si>
    <t>Tonnes</t>
  </si>
  <si>
    <t>Type d'Agence</t>
  </si>
  <si>
    <t>Tableau 9 - Types d'agences gouvernementales</t>
  </si>
  <si>
    <t>Autre</t>
  </si>
  <si>
    <t>Administration centrale</t>
  </si>
  <si>
    <t>Administration d'Etat fédéré</t>
  </si>
  <si>
    <t>Administration locale</t>
  </si>
  <si>
    <t>Société publique financière et Entreprise d'Etat</t>
  </si>
  <si>
    <t>Référence au(s) rapport(s) financier(s) audité(s) (Ajouter des lignes si plusieurs Entreprises d'Etat)</t>
  </si>
  <si>
    <t>Toute référence à des entreprises d’État (portails ou sites Internet d’entreprise), telle que paraissant dans le Rapport (Ajouter des lignes si plusieurs Entreprises D'Etat)</t>
  </si>
  <si>
    <t>Si oui, quel est le volume reçu?</t>
  </si>
  <si>
    <t>Si oui, combien a été vendu?</t>
  </si>
  <si>
    <t>Si oui, quel est le total des revenus transférés à l'Etat issus des ventes de pétrole, gas et/ou minerais?</t>
  </si>
  <si>
    <t>Rapport financier audité (si indisponible, bilan comptable ou flux de trésorerie…)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</si>
  <si>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</si>
  <si>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</si>
  <si>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</si>
  <si>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t>Rempli le :</t>
  </si>
  <si>
    <t>Modèle de données résumées pour les divulgations ITIE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</si>
  <si>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</si>
  <si>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</si>
  <si>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</si>
  <si>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</si>
  <si>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</si>
  <si>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</si>
  <si>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</si>
  <si>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</si>
  <si>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</si>
  <si>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</si>
  <si>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</si>
  <si>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</si>
  <si>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</si>
  <si>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>Les cellules en bleu ne servent qu’à indiquer les sources et/ou à inscrire des commentaires</t>
  </si>
  <si>
    <t>Les cellules en blanc n’exigent aucune action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</si>
  <si>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</si>
  <si>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</si>
  <si>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</si>
  <si>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</si>
  <si>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</si>
  <si>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</si>
  <si>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</si>
  <si>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</si>
  <si>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</si>
  <si>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</si>
  <si>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</si>
  <si>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</si>
  <si>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</si>
  <si>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</si>
  <si>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</si>
  <si>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</si>
  <si>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</si>
  <si>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</si>
  <si>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</si>
  <si>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</si>
  <si>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</si>
  <si>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t>Comment remplir cette feuille :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</si>
  <si>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</si>
  <si>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</si>
  <si>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</si>
  <si>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</si>
  <si>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</si>
  <si>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</si>
  <si>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</si>
  <si>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</si>
  <si>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</si>
  <si>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</si>
  <si>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</si>
  <si>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Quel est le nom de l’entreprise ?</t>
  </si>
  <si>
    <t>Date à laquelle le Rapport ITIE a été rendu public</t>
  </si>
  <si>
    <t>URL, Rapport ITIE</t>
  </si>
  <si>
    <t>Date de publication des données ITIE</t>
  </si>
  <si>
    <t>Lien vers le site Internet (URL) de données ITIE</t>
  </si>
  <si>
    <t>Existe-t-il d’autres fichiers de caractère pertinent ?</t>
  </si>
  <si>
    <t>Date à laquelle l’autre fichier a été rendu public</t>
  </si>
  <si>
    <t>URL</t>
  </si>
  <si>
    <t>Le gouvernement applique-t-il une politique de données ouvertes ?</t>
  </si>
  <si>
    <t>Portail/fichiers de données ouvertes</t>
  </si>
  <si>
    <t>Couverture sectorielle</t>
  </si>
  <si>
    <t>Mines (y compris carrières)</t>
  </si>
  <si>
    <t>&lt;sélectionner l’option&gt;</t>
  </si>
  <si>
    <t>Si oui, préciser le nom (insérer de nouvelles lignes si multiples)</t>
  </si>
  <si>
    <t>&lt;nombre&gt;</t>
  </si>
  <si>
    <t xml:space="preserve">Taux de change utilisé : 1 USD = </t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</si>
  <si>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</si>
  <si>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</si>
  <si>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</si>
  <si>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</si>
  <si>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</si>
  <si>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</si>
  <si>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</si>
  <si>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</si>
  <si>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</si>
  <si>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</si>
  <si>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</si>
  <si>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</si>
  <si>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</si>
  <si>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</si>
  <si>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</si>
  <si>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</si>
  <si>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</si>
  <si>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</si>
  <si>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r>
      <t xml:space="preserve">Exigence ITIE 4.7: </t>
    </r>
    <r>
      <rPr>
        <sz val="12"/>
        <rFont val="Franklin Gothic Book"/>
        <family val="2"/>
      </rPr>
      <t>Désagrégation</t>
    </r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</si>
  <si>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</si>
  <si>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</si>
  <si>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</si>
  <si>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</si>
  <si>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</si>
  <si>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</si>
  <si>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</si>
  <si>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</si>
  <si>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</si>
  <si>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</si>
  <si>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</si>
  <si>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</si>
  <si>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</si>
  <si>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</si>
  <si>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</si>
  <si>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</si>
  <si>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</si>
  <si>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Vue d’ensemble des rôles des agences gouvernementales 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</si>
  <si>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</si>
  <si>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</si>
  <si>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</si>
  <si>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</si>
  <si>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</si>
  <si>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</si>
  <si>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</si>
  <si>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</si>
  <si>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</si>
  <si>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</si>
  <si>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</si>
  <si>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</si>
  <si>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</si>
  <si>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</si>
  <si>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</si>
  <si>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</si>
  <si>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</si>
  <si>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</si>
  <si>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</si>
  <si>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</si>
  <si>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</si>
  <si>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</si>
  <si>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</si>
  <si>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</si>
  <si>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</si>
  <si>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Divulgation des volumes de production</t>
  </si>
  <si>
    <t>Divulgation des valeurs de production</t>
  </si>
  <si>
    <t>Sm3</t>
  </si>
  <si>
    <t>Sm3 o.e.</t>
  </si>
  <si>
    <t>Ajouter ici toute autre matière première, volume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</si>
  <si>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</si>
  <si>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</si>
  <si>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</si>
  <si>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</si>
  <si>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</si>
  <si>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</si>
  <si>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</si>
  <si>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</si>
  <si>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</si>
  <si>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</si>
  <si>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</si>
  <si>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</si>
  <si>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</si>
  <si>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</si>
  <si>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</si>
  <si>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</si>
  <si>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</si>
  <si>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</si>
  <si>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</si>
  <si>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</si>
  <si>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</si>
  <si>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</si>
  <si>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</si>
  <si>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</si>
  <si>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</si>
  <si>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</si>
  <si>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</si>
  <si>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</si>
  <si>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</si>
  <si>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</si>
  <si>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</si>
  <si>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</si>
  <si>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</si>
  <si>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</si>
  <si>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</si>
  <si>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</si>
  <si>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</si>
  <si>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</si>
  <si>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</si>
  <si>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</si>
  <si>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</si>
  <si>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</si>
  <si>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</si>
  <si>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</si>
  <si>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</si>
  <si>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</si>
  <si>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</si>
  <si>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</si>
  <si>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</si>
  <si>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</si>
  <si>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</si>
  <si>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</si>
  <si>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</si>
  <si>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</si>
  <si>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tous secteurs</t>
  </si>
  <si>
    <t>Investissements - secteur extractif</t>
  </si>
  <si>
    <t>Investissements - tous secteurs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</si>
  <si>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</si>
  <si>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</si>
  <si>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</si>
  <si>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</si>
  <si>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</si>
  <si>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</si>
  <si>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</si>
  <si>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Liste des entités de l’État déclarantes</t>
  </si>
  <si>
    <t>N° d’identifiant (le cas échéant)</t>
  </si>
  <si>
    <t>Total déclaré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</si>
  <si>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</si>
  <si>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</si>
  <si>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</si>
  <si>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</si>
  <si>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Liste des entreprises déclarantes</t>
  </si>
  <si>
    <t>Identifiant de l’entreprise</t>
  </si>
  <si>
    <t>Matières premières (séparation par virgule)</t>
  </si>
  <si>
    <t xml:space="preserve">Cotation boursière ou site Internet d’entreprise </t>
  </si>
  <si>
    <t>Rapport de paiements à l’État</t>
  </si>
  <si>
    <t>Liste des projets à déclarer</t>
  </si>
  <si>
    <t>Nom complet du projet</t>
  </si>
  <si>
    <t>Statut</t>
  </si>
  <si>
    <t>Volume de production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</si>
  <si>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</si>
  <si>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</si>
  <si>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</si>
  <si>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</si>
  <si>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</si>
  <si>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</si>
  <si>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</si>
  <si>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</si>
  <si>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Total</t>
  </si>
  <si>
    <t>Informations supplémentaires</t>
  </si>
  <si>
    <t>Commentaire 1</t>
  </si>
  <si>
    <t>Veuillez inclure des commentaires ici.</t>
  </si>
  <si>
    <t>Commentaire 2</t>
  </si>
  <si>
    <t>Insérer au besoin des lignes supplémentaires :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</si>
  <si>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</si>
  <si>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</si>
  <si>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</si>
  <si>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</si>
  <si>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</si>
  <si>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</si>
  <si>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</si>
  <si>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</si>
  <si>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</si>
  <si>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</si>
  <si>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</si>
  <si>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t>Ajouter ci-dessous, à titre de commentaire, toute information supplémentaire qu’il ne serait pas nécessaire d’inclure dans le tableau ci-dessus.</t>
  </si>
  <si>
    <t>Comment</t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</si>
  <si>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</si>
  <si>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Version 2.0 appliquée le 1er Juillet 2019</t>
  </si>
  <si>
    <t>Les cellules en orange doivent être complétées avant la soumission</t>
  </si>
  <si>
    <t>Calcul automatique utilisant le total des revenus du gouvernement et le total des données par entreprise</t>
  </si>
  <si>
    <t>Couverture de la réconciliation</t>
  </si>
  <si>
    <t>Emploi - secteur extractif - homme</t>
  </si>
  <si>
    <t>Emploi - secteur extractif - femme</t>
  </si>
  <si>
    <t xml:space="preserve">Emploi - secteur extractif </t>
  </si>
  <si>
    <t>employés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</si>
  <si>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</si>
  <si>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</si>
  <si>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</si>
  <si>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</si>
  <si>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</si>
  <si>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t>&lt;Rapportage ITIE ou divulgation systématique?&gt;</t>
  </si>
  <si>
    <t>Description de produit HS</t>
  </si>
  <si>
    <t>Aluminium (2606)</t>
  </si>
  <si>
    <t>Aluminium (2606), volume</t>
  </si>
  <si>
    <t>Amiante (2524)</t>
  </si>
  <si>
    <t>Amiante (2524), volume</t>
  </si>
  <si>
    <t>Ardoise (2514)</t>
  </si>
  <si>
    <t>Ardoise (2514), volume</t>
  </si>
  <si>
    <t>Argent (7106)</t>
  </si>
  <si>
    <t>Argent (7106), volume</t>
  </si>
  <si>
    <t>Argile (2509)</t>
  </si>
  <si>
    <t>Argile (2509), volume</t>
  </si>
  <si>
    <t>Autres (2617)</t>
  </si>
  <si>
    <t>Autres (2617), volume</t>
  </si>
  <si>
    <t>Autres argiles (2508)</t>
  </si>
  <si>
    <t>Autres argiles (2508), volume</t>
  </si>
  <si>
    <t>Autres cendres et mâchefer (2621)</t>
  </si>
  <si>
    <t>Autres cendres et mâchefer (2621), volume</t>
  </si>
  <si>
    <t>Bitume et asphalte (2714)</t>
  </si>
  <si>
    <t>Bitume et asphalte (2714), volume</t>
  </si>
  <si>
    <t>Borates et concentrés naturels (2528)</t>
  </si>
  <si>
    <t>Borates et concentrés naturels (2528), volume</t>
  </si>
  <si>
    <t>Cailloux (2517)</t>
  </si>
  <si>
    <t>Cailloux (2517), volume</t>
  </si>
  <si>
    <t>Calcaire (2521)</t>
  </si>
  <si>
    <t>Calcaire (2521), volume</t>
  </si>
  <si>
    <t>Carbonate de magnésium naturel (2519)</t>
  </si>
  <si>
    <t>Carbonate de magnésium naturel (2519), volume</t>
  </si>
  <si>
    <t>Cendres et résidus (2620)</t>
  </si>
  <si>
    <t>Cendres et résidus (2620), volume</t>
  </si>
  <si>
    <t>Charbon (2701)</t>
  </si>
  <si>
    <t>Charbon (2701), volume</t>
  </si>
  <si>
    <t>Chaux vive (2522)</t>
  </si>
  <si>
    <t>Chaux vive (2522), volume</t>
  </si>
  <si>
    <t>Chrome (2610)</t>
  </si>
  <si>
    <t>Chrome (2610), volume</t>
  </si>
  <si>
    <t>Ciment Portland (2523)</t>
  </si>
  <si>
    <t>Ciment Portland (2523), volume</t>
  </si>
  <si>
    <t>Cobalt (2605)</t>
  </si>
  <si>
    <t>Cobalt (2605), volume</t>
  </si>
  <si>
    <t>Coke de pétrole (2713)</t>
  </si>
  <si>
    <t>Coke de pétrole (2713), volume</t>
  </si>
  <si>
    <t>Coke et semi-coke (2704)</t>
  </si>
  <si>
    <t>Coke et semi-coke (2704), volume</t>
  </si>
  <si>
    <t>Cryolite naturelle (2527)</t>
  </si>
  <si>
    <t>Cryolite naturelle (2527), volume</t>
  </si>
  <si>
    <t>Cuivre (2603)</t>
  </si>
  <si>
    <t>Cuivre (2603), volume</t>
  </si>
  <si>
    <t>Diamants (7102)</t>
  </si>
  <si>
    <t>Diamants (7102), volume</t>
  </si>
  <si>
    <t>Dolomite (2518)</t>
  </si>
  <si>
    <t>Dolomite (2518), volume</t>
  </si>
  <si>
    <t>Énergie électrique (2 716)</t>
  </si>
  <si>
    <t>Énergie électrique (2 716), volume</t>
  </si>
  <si>
    <t>Étain (2609)</t>
  </si>
  <si>
    <t>Étain (2609), volume</t>
  </si>
  <si>
    <t>Farines siliceuses fossiles (2512)</t>
  </si>
  <si>
    <t>Farines siliceuses fossiles (2512), volume</t>
  </si>
  <si>
    <t>Feldspath (2529)</t>
  </si>
  <si>
    <t>Feldspath (2529), volume</t>
  </si>
  <si>
    <t>Fer (2601)</t>
  </si>
  <si>
    <t>Fer (2601), volume</t>
  </si>
  <si>
    <t>Gaz de charbon (2705)</t>
  </si>
  <si>
    <t>Gaz de charbon (2705), volume</t>
  </si>
  <si>
    <t>Gaz naturel (2711)</t>
  </si>
  <si>
    <t>Gaz naturel (2711), volume</t>
  </si>
  <si>
    <t>Gelée de pétrole (2712)</t>
  </si>
  <si>
    <t>Gelée de pétrole (2712), volume</t>
  </si>
  <si>
    <t>Goudron distillé à partir de charbon (2706)</t>
  </si>
  <si>
    <t>Goudron distillé à partir de charbon (2706), volume</t>
  </si>
  <si>
    <t>Granite (2516)</t>
  </si>
  <si>
    <t>Granite (2516), volume</t>
  </si>
  <si>
    <t>Graphite naturel (2504)</t>
  </si>
  <si>
    <t>Graphite naturel (2504), volume</t>
  </si>
  <si>
    <t>Gypse (2520)</t>
  </si>
  <si>
    <t>Gypse (2520), volume</t>
  </si>
  <si>
    <t>Huiles de pétrole hors pétrole brut (2710)</t>
  </si>
  <si>
    <t>Huiles de pétrole hors pétrole brut (2710), volume</t>
  </si>
  <si>
    <t>Kaolin (2507)</t>
  </si>
  <si>
    <t>Kaolin (2507), volume</t>
  </si>
  <si>
    <t>Lignite (2702)</t>
  </si>
  <si>
    <t>Lignite (2702), volume</t>
  </si>
  <si>
    <t>Mâchefer (2619)</t>
  </si>
  <si>
    <t>Mâchefer (2619), volume</t>
  </si>
  <si>
    <t>Manganèse (2602)</t>
  </si>
  <si>
    <t>Manganèse (2602), volume</t>
  </si>
  <si>
    <t>Marbre (2515)</t>
  </si>
  <si>
    <t>Marbre (2515), volume</t>
  </si>
  <si>
    <t>Mélanges bitumineux (2715)</t>
  </si>
  <si>
    <t>Mélanges bitumineux (2715), volume</t>
  </si>
  <si>
    <t>Métaux précieux (2616)</t>
  </si>
  <si>
    <t>Métaux précieux (2616), volume</t>
  </si>
  <si>
    <t>Mica (2525)</t>
  </si>
  <si>
    <t>Mica (2525), volume</t>
  </si>
  <si>
    <t>Molybdène (2613)</t>
  </si>
  <si>
    <t>Molybdène (2613), volume</t>
  </si>
  <si>
    <t>Nickel (2604)</t>
  </si>
  <si>
    <t>Nickel (2604), volume</t>
  </si>
  <si>
    <t>Or (7108)</t>
  </si>
  <si>
    <t>Or (7108), volume</t>
  </si>
  <si>
    <t>Pétrole brut (2709)</t>
  </si>
  <si>
    <t>Pétrole brut (2709), volume</t>
  </si>
  <si>
    <t>Phosphates de calcium naturels (2510)</t>
  </si>
  <si>
    <t>Phosphates de calcium naturels (2510), volume</t>
  </si>
  <si>
    <t>Pierre ponce (2513)</t>
  </si>
  <si>
    <t>Pierre ponce (2513), volume</t>
  </si>
  <si>
    <t>Plomb (2607)</t>
  </si>
  <si>
    <t>Plomb (2607), volume</t>
  </si>
  <si>
    <t>Produits de distillation du goudron de charbon (2707)</t>
  </si>
  <si>
    <t>Produits de distillation du goudron de charbon (2707), volume</t>
  </si>
  <si>
    <t>Pyrites de fer (2502)</t>
  </si>
  <si>
    <t>Pyrites de fer (2502), volume</t>
  </si>
  <si>
    <t>Quartz (2506)</t>
  </si>
  <si>
    <t>Quartz (2506), volume</t>
  </si>
  <si>
    <t>Sables naturels (2505)</t>
  </si>
  <si>
    <t>Sables naturels (2505), volume</t>
  </si>
  <si>
    <t>Scorie granulée (2618)</t>
  </si>
  <si>
    <t>Scorie granulée (2618), volume</t>
  </si>
  <si>
    <t>Sel et chlorure de sodium pur (2501)</t>
  </si>
  <si>
    <t>Sel et chlorure de sodium pur (2501), volume</t>
  </si>
  <si>
    <t>Soufre de tout type (2503)</t>
  </si>
  <si>
    <t>Soufre de tout type (2503), volume</t>
  </si>
  <si>
    <t>Stéatite naturelle (2526)</t>
  </si>
  <si>
    <t>Stéatite naturelle (2526), volume</t>
  </si>
  <si>
    <t>Substances minérales non spécifiées ailleurs (2530)</t>
  </si>
  <si>
    <t>Substances minérales non spécifiées ailleurs (2530), volume</t>
  </si>
  <si>
    <t>Sulfate de baryum naturel (2511)</t>
  </si>
  <si>
    <t>Sulfate de baryum naturel (2511), volume</t>
  </si>
  <si>
    <t>Titane (2614)</t>
  </si>
  <si>
    <t>Titane (2614), volume</t>
  </si>
  <si>
    <t>Tourbe (2703)</t>
  </si>
  <si>
    <t>Tourbe (2703), volume</t>
  </si>
  <si>
    <t>Tourbe et coke de tourbe (2708)</t>
  </si>
  <si>
    <t>Tourbe et coke de tourbe (2708), volume</t>
  </si>
  <si>
    <t>Tungstène (2611)</t>
  </si>
  <si>
    <t>Tungstène (2611), volume</t>
  </si>
  <si>
    <t>Uranium ou thorium (2612)</t>
  </si>
  <si>
    <t>Uranium ou thorium (2612), volume</t>
  </si>
  <si>
    <t>Zinc (2608)</t>
  </si>
  <si>
    <t>Zinc (2608), volume</t>
  </si>
  <si>
    <t>Régime des droits pétroliers et miniers?</t>
  </si>
  <si>
    <t>Exigence ITIE 5.1.b: Classification des revenus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</si>
  <si>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</si>
  <si>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(Nomenclature SH des Nations Unies)</t>
  </si>
  <si>
    <t xml:space="preserve">En remplissant ce modèle de données résumées avec des données de votre Rapport ITIE, vous rendrez ces dernières accessibles sous un format lisible par machine (Exigence 7.2.d). </t>
  </si>
  <si>
    <t>Non</t>
  </si>
  <si>
    <t>&lt; Nom pour autre secteur &gt;</t>
  </si>
  <si>
    <t>Total en USD</t>
  </si>
  <si>
    <t>Livré/payé à une/des entreprise(s) d’État (1415E32)</t>
  </si>
  <si>
    <t>Type d'entreprise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</si>
  <si>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</si>
  <si>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Niobium, Vanadium, Zirconium (2615)</t>
  </si>
  <si>
    <t>Niobium, Vanadium, Zirconium (2615), volume</t>
  </si>
  <si>
    <t>7202</t>
  </si>
  <si>
    <t>Ferro-alliages (7202)</t>
  </si>
  <si>
    <t>Ferro-alliages (7202), volume</t>
  </si>
  <si>
    <t>Pierres gemmes (précieuses ou fines) autres que les diamants (7103)</t>
  </si>
  <si>
    <t>Pierres gemmes (précieuses ou fines) autres que les diamants (7103), volume</t>
  </si>
  <si>
    <t>2716</t>
  </si>
  <si>
    <t>MADAGASCAR</t>
  </si>
  <si>
    <t>https://eitimadagascar.mg/wp/wp-content/uploads/2024/12/2024_12_30_RAPPORT-ITIE-2022.pdf</t>
  </si>
  <si>
    <t>https://eitimadagascar.mg/wp/rapport-2022/</t>
  </si>
  <si>
    <t>https://www.banky-foibe.mg/marche_marche-de-change#recherche-taux-de-change</t>
  </si>
  <si>
    <t>Banque Centrale de Madagascar</t>
  </si>
  <si>
    <t>Sergio Marc</t>
  </si>
  <si>
    <t>EITI-Madagascar</t>
  </si>
  <si>
    <t>de.ser@eitimadagascar.mg</t>
  </si>
  <si>
    <t>Oui, divulgation systématique</t>
  </si>
  <si>
    <t>https://eitimadagascar.mg/wp/rapport-de-reconciliation-2022/</t>
  </si>
  <si>
    <t>sans objet, le rapport couvre la période de 2023 pour le permis</t>
  </si>
  <si>
    <t>5.3.2 Secteur pétrolier amont Registre des licences p. 70</t>
  </si>
  <si>
    <t>https://bcmm.mg/donnees-tabulaires-3/</t>
  </si>
  <si>
    <t>https://www.arcgis.com/home/webmap/viewer.html?webmap=b4d144bc4cb94413adc74f98d1c80a6d</t>
  </si>
  <si>
    <t>https://www.omnis.mg/images/documents/offshore contract.pdf</t>
  </si>
  <si>
    <t>5.5 Divulgation et publication des permis et des contrats (Exigence2.4) p.73</t>
  </si>
  <si>
    <t>5.6 Propriété effective (Exigence 2.5) p. 75</t>
  </si>
  <si>
    <t>TABLEAU 53 : LISTE DES ACTIONNAIRES PAR SOCIETE p.75</t>
  </si>
  <si>
    <t>5.5.2 Publication des contrats pétroliers p.74</t>
  </si>
  <si>
    <t>5.5.1 Publication des permis miniers et des cahiers des charges minières p.73</t>
  </si>
  <si>
    <t>5.4 Registre des licences (Exigence 2.3) p,71</t>
  </si>
  <si>
    <t>5.3 Permis et Contrats (Exigences 2.2) p.63</t>
  </si>
  <si>
    <t xml:space="preserve"> 5.2 Cadre légal et institutionnel (Exigence 2.1) p.43</t>
  </si>
  <si>
    <t xml:space="preserve"> 5,2,3 Cadre institutionnel p,48</t>
  </si>
  <si>
    <t xml:space="preserve"> 5.2.2 Cadre légal et réglementaire p,45</t>
  </si>
  <si>
    <t xml:space="preserve"> 5.2.4 Cadre fiscal p.57</t>
  </si>
  <si>
    <t xml:space="preserve"> 5.3 Permis et Contrats (Exigences 2.2) p.63</t>
  </si>
  <si>
    <t xml:space="preserve"> 5.6.3 Les entreprises d’Etat du secteur extractif p.83</t>
  </si>
  <si>
    <t>Prospections minières (Exigence 3.1) p,93</t>
  </si>
  <si>
    <t>Production minière (Exigence 3.2) p.95</t>
  </si>
  <si>
    <t>395 956 239.94</t>
  </si>
  <si>
    <t>Nickel (2604), valeur</t>
  </si>
  <si>
    <t>Cobalt (2605), valeur</t>
  </si>
  <si>
    <t>Evalués au plus faible du coût et de la valeur nette de réalisation</t>
  </si>
  <si>
    <t>Autres (2617), valeur</t>
  </si>
  <si>
    <t>Méthode de coût standard</t>
  </si>
  <si>
    <t>Ilmenite</t>
  </si>
  <si>
    <t>Zirsil</t>
  </si>
  <si>
    <t>Monazite</t>
  </si>
  <si>
    <t>Minerai</t>
  </si>
  <si>
    <t>Boue de Minerai</t>
  </si>
  <si>
    <t>Cipolin</t>
  </si>
  <si>
    <t>Pouzzolane</t>
  </si>
  <si>
    <t>Gypse (2520), valeur</t>
  </si>
  <si>
    <t>Graphite naturel (2504), valeur</t>
  </si>
  <si>
    <t>Suivant cout de revient par tonne calculé par les données analytiques</t>
  </si>
  <si>
    <t>Chrome (2610), valeur</t>
  </si>
  <si>
    <t>Ilménite</t>
  </si>
  <si>
    <t>2.4 Exhaustivité des données p.19</t>
  </si>
  <si>
    <t>https://eitimadagascar.mg/wp/pv-de-reunions/</t>
  </si>
  <si>
    <t>pv réunion Comité National du 12/09/2024</t>
  </si>
  <si>
    <t>Paiements infranationaux (Exigence 4.6) p.110</t>
  </si>
  <si>
    <t>3.2.1 Processus d’assurance qualité des données p.22</t>
  </si>
  <si>
    <t>5.9 Assurance qualité des données (Exigence 4.9) p.115</t>
  </si>
  <si>
    <t>5.10.1 Transferts infranationaux dans le secteur minier p.115</t>
  </si>
  <si>
    <t xml:space="preserve"> 5.11 Dépenses sociales et paiements environnementaux (Exigence 6.1) p. 120</t>
  </si>
  <si>
    <t>5.12 Contribution du secteur extractif dans l’économie (Exigence 6.3) p.121</t>
  </si>
  <si>
    <t>BCMM</t>
  </si>
  <si>
    <t>DGD</t>
  </si>
  <si>
    <t>DGI</t>
  </si>
  <si>
    <t>CNAPS</t>
  </si>
  <si>
    <t>DGM</t>
  </si>
  <si>
    <t>ALPHA CIMENT</t>
  </si>
  <si>
    <t>MINIER</t>
  </si>
  <si>
    <t>Cipolin, Argile, Pouzzolane, Tourmaline, Béryl, Cristal, Quartz Rose, Oxyde de fer, Gypse, Agate, Cornaline</t>
  </si>
  <si>
    <t>AMBATOVY MINERALS</t>
  </si>
  <si>
    <t>0000005009</t>
  </si>
  <si>
    <t>Platine, Nickel, Cobalt, Chrome, Zinc</t>
  </si>
  <si>
    <t>APC MINING</t>
  </si>
  <si>
    <t>6001968765</t>
  </si>
  <si>
    <t>Chrome concentré, Chrome rocheux</t>
  </si>
  <si>
    <t>BASE TOLIARA</t>
  </si>
  <si>
    <t>2000007312</t>
  </si>
  <si>
    <t>Ilménite, Zircon, Leucoxene, Rutile, Guano, Basalte, Calcaire</t>
  </si>
  <si>
    <t>DYNATEC MADAGASCAR</t>
  </si>
  <si>
    <t>3000004921</t>
  </si>
  <si>
    <t>Calcaire</t>
  </si>
  <si>
    <t>ERG (MADAGASCAR) LTD S.A.R.L.U.</t>
  </si>
  <si>
    <t>4000056935</t>
  </si>
  <si>
    <t>Graphite</t>
  </si>
  <si>
    <t>ETABLISSEMENT GALLOIS</t>
  </si>
  <si>
    <t>6000789742</t>
  </si>
  <si>
    <t>GOLD SAND S.A.R.L.</t>
  </si>
  <si>
    <t>MADAGASCAR OIL</t>
  </si>
  <si>
    <t>2000006347</t>
  </si>
  <si>
    <t>PETROLIER</t>
  </si>
  <si>
    <t>Tous types d'hydrocarbures</t>
  </si>
  <si>
    <t>PAM SAKOA COAL S.A.</t>
  </si>
  <si>
    <t>Alexandrite, Cuivre, Grenat, Charbon</t>
  </si>
  <si>
    <t>QIT MADAGASCAR MINERALS</t>
  </si>
  <si>
    <t>4000164665</t>
  </si>
  <si>
    <t>Ilménite, Zircon, Rutile, Monazite</t>
  </si>
  <si>
    <t>TIRUPATI MADAGASCAR VENTURES S.A.R.L.</t>
  </si>
  <si>
    <t>4001415689</t>
  </si>
  <si>
    <t>OMNIS</t>
  </si>
  <si>
    <t xml:space="preserve">Redevance sur usage de la route (RUR)  </t>
  </si>
  <si>
    <t>Droit d'accise Intermittent</t>
  </si>
  <si>
    <t>Droits d'enregistrement sur les actes de sociétés</t>
  </si>
  <si>
    <t>Impôts sur les revenus des résidents</t>
  </si>
  <si>
    <t>Impôt sur les revenus Intermittents</t>
  </si>
  <si>
    <t>Impôt sur les revenus salariaux</t>
  </si>
  <si>
    <t>Impôts sur les revenus des non résidents</t>
  </si>
  <si>
    <t>Taxe sur la valeur ajoutée intermittente</t>
  </si>
  <si>
    <t>Taxe sur la valeur ajoutée intérieure</t>
  </si>
  <si>
    <t>Droit sur les actes et mutations à titre onéreux</t>
  </si>
  <si>
    <t>Impôt synthétique</t>
  </si>
  <si>
    <t>Amendes fiscales</t>
  </si>
  <si>
    <t>Penalité de retard</t>
  </si>
  <si>
    <t>N</t>
  </si>
  <si>
    <t>5000025790</t>
  </si>
  <si>
    <t>1000031225</t>
  </si>
  <si>
    <t>2000001171</t>
  </si>
  <si>
    <t>Ambatovy</t>
  </si>
  <si>
    <t xml:space="preserve">Impôts sur les revenus (IR)  </t>
  </si>
  <si>
    <t>Acomptes provisionnels IR (Tous les Bimestres)</t>
  </si>
  <si>
    <t xml:space="preserve">Droits d’enregistrement des actes  </t>
  </si>
  <si>
    <t xml:space="preserve">TVA à l’importation et TVA sur les produits pétroliers (TVP)  </t>
  </si>
  <si>
    <t xml:space="preserve">TVA ayant fait l'objet  d'un refus de remboursement   </t>
  </si>
  <si>
    <t xml:space="preserve">TVA non remboursée  </t>
  </si>
  <si>
    <t xml:space="preserve">Droits de douanes et Taxes sur les produits pétroliers (TPP)  </t>
  </si>
  <si>
    <t xml:space="preserve">Droit de port sur les marchandises importées   </t>
  </si>
  <si>
    <t xml:space="preserve">IR non résident ou TFT  </t>
  </si>
  <si>
    <t xml:space="preserve">Redevance sur les flux maritimes  </t>
  </si>
  <si>
    <t xml:space="preserve">Impôts fonciers sur les terrains (IFT)  </t>
  </si>
  <si>
    <t xml:space="preserve">Ristourne minière  </t>
  </si>
  <si>
    <t xml:space="preserve">Redevances carrière  </t>
  </si>
  <si>
    <t xml:space="preserve">Autres impôts locaux (nature et montant indiqués en annexe)  </t>
  </si>
  <si>
    <t xml:space="preserve">Frais d’administration minière  </t>
  </si>
  <si>
    <t>ARTEC</t>
  </si>
  <si>
    <t xml:space="preserve">Redevances de fréquence  </t>
  </si>
  <si>
    <t xml:space="preserve">Pénalités  </t>
  </si>
  <si>
    <t xml:space="preserve">Autres paiements (nature et montant indiqués en annexe)  </t>
  </si>
  <si>
    <t xml:space="preserve">Impôts sur les revenus salariaux et assimilés (IRSA)  </t>
  </si>
  <si>
    <t xml:space="preserve">CNAPS  </t>
  </si>
  <si>
    <t>OSTIE</t>
  </si>
  <si>
    <t xml:space="preserve">Organisation sanitaire d'entreprise  </t>
  </si>
  <si>
    <t>DON</t>
  </si>
  <si>
    <t xml:space="preserve">En numéraire  </t>
  </si>
  <si>
    <t xml:space="preserve">En nature (Evaluation expert ou sur justificatifs)  </t>
  </si>
  <si>
    <t>Dynatec</t>
  </si>
  <si>
    <t xml:space="preserve">Droits d’enregistrement bail  </t>
  </si>
  <si>
    <t xml:space="preserve">Droit de port sur les marchandises exportées   </t>
  </si>
  <si>
    <t xml:space="preserve">Frais d’évaluation et de suivi de l’impact environnemental  </t>
  </si>
  <si>
    <t>Domaine</t>
  </si>
  <si>
    <t xml:space="preserve">Redevances domaniales  </t>
  </si>
  <si>
    <t xml:space="preserve">Droits d’entrée et redevances pour usage infrastructures : Port  </t>
  </si>
  <si>
    <t xml:space="preserve">Droit de conformité (DGM)  </t>
  </si>
  <si>
    <t xml:space="preserve">Taxes administratives : Droit de visa  </t>
  </si>
  <si>
    <t xml:space="preserve">Taxes administratives : Carte d’identité étrangère  </t>
  </si>
  <si>
    <t xml:space="preserve">Taxes administratives : Permis de travail  </t>
  </si>
  <si>
    <t>APC Mining</t>
  </si>
  <si>
    <t>Base Toliara</t>
  </si>
  <si>
    <t xml:space="preserve">Impôts sur les revenus intermittents (IRI)  </t>
  </si>
  <si>
    <t xml:space="preserve">TVA intermittente  </t>
  </si>
  <si>
    <t>FMFP</t>
  </si>
  <si>
    <t>ERG Madagascar SARLU</t>
  </si>
  <si>
    <t xml:space="preserve">TVA nette (Montant réellement payée à l'Administration Fiscale - le cas échéant)   </t>
  </si>
  <si>
    <t>Etablissement Gallois</t>
  </si>
  <si>
    <t>Acomptes provisionnels 2% sur les importations et exportations (AIRS)</t>
  </si>
  <si>
    <t xml:space="preserve">Impôts fonciers sur la propriété bâtie (IFPB)  </t>
  </si>
  <si>
    <t xml:space="preserve">Taxe de roulage  </t>
  </si>
  <si>
    <t>ONE</t>
  </si>
  <si>
    <t xml:space="preserve">Certificat de conformité (Mise en compatibilité - ONE)  </t>
  </si>
  <si>
    <t>Alpha Ciment</t>
  </si>
  <si>
    <t xml:space="preserve">Taxe sur la publicité  </t>
  </si>
  <si>
    <t xml:space="preserve">Redevance minière  </t>
  </si>
  <si>
    <t xml:space="preserve">Location de terrains  </t>
  </si>
  <si>
    <t>Madagascar Oil SA</t>
  </si>
  <si>
    <t xml:space="preserve">Impôt direct sur les hydrocarbures (IDH)  </t>
  </si>
  <si>
    <t xml:space="preserve">Frais de formation payé à l'OMNIS  </t>
  </si>
  <si>
    <t xml:space="preserve">PAM Sakoa COAL </t>
  </si>
  <si>
    <t xml:space="preserve">Impôts sur les revenus de capitaux mobiliers (IRCM)  </t>
  </si>
  <si>
    <t xml:space="preserve">Redevances télécommunication  </t>
  </si>
  <si>
    <t xml:space="preserve">Qit Minerals Madagascar </t>
  </si>
  <si>
    <t xml:space="preserve">Taxe professionnelle (TP)  </t>
  </si>
  <si>
    <t xml:space="preserve">Autres impôts sectoriels (nature et montant indiqués en annexe)  </t>
  </si>
  <si>
    <t xml:space="preserve">Taxes administratives : Vignette automobile  </t>
  </si>
  <si>
    <t xml:space="preserve">Frais de mise à disposition de permis   </t>
  </si>
  <si>
    <t>Gold Sand</t>
  </si>
  <si>
    <t xml:space="preserve">         -- E - Retenues à la source  </t>
  </si>
  <si>
    <t>Expert Conseils</t>
  </si>
  <si>
    <t>www.ambatovy.mg</t>
  </si>
  <si>
    <t>www.toliarasands.com</t>
  </si>
  <si>
    <t>www.madagascaroil.com</t>
  </si>
  <si>
    <t>www.riotinto.com</t>
  </si>
  <si>
    <t>Cotisation sociale</t>
  </si>
  <si>
    <t>Droit fixe</t>
  </si>
  <si>
    <t>Impôt synthétique Intermittent</t>
  </si>
  <si>
    <t>Certificat de conformité</t>
  </si>
  <si>
    <t>Evaluation environnementale</t>
  </si>
  <si>
    <t>Petrolier</t>
  </si>
  <si>
    <t>Frais d'administration</t>
  </si>
  <si>
    <t> Amendes et confiscations pécuniaires</t>
  </si>
  <si>
    <t>Autres Impôts d'Etat Remise sur obligation cautionnée</t>
  </si>
  <si>
    <t>Droit de Douanes à l'importation</t>
  </si>
  <si>
    <t>Redevance sur usage de la route (RUR) </t>
  </si>
  <si>
    <t>Taxes sur les produits pétroliers (TPP) </t>
  </si>
  <si>
    <t>TVA</t>
  </si>
  <si>
    <t>TVA remboursable</t>
  </si>
  <si>
    <t>TVA sur les produits pétroliers à l'importation</t>
  </si>
  <si>
    <t>Acompte de l'impot synthetique</t>
  </si>
  <si>
    <t>Impot sur les revenus gerant majoritaire</t>
  </si>
  <si>
    <t>Redevance</t>
  </si>
  <si>
    <t>Ristourne</t>
  </si>
  <si>
    <t>Suivi environnemental 2021</t>
  </si>
  <si>
    <t>Privée</t>
  </si>
  <si>
    <t>Amsul</t>
  </si>
  <si>
    <t>Fuel Lourd (HFO)</t>
  </si>
  <si>
    <t>Pesage</t>
  </si>
  <si>
    <t>Argile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</si>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</sst>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_ * #,##0_ ;_ * \-#,##0_ ;_ * &quot;-&quot;??_ ;_ @_ "/>
    <numFmt numFmtId="168" formatCode="_-* #,##0.00_-;\-* #,##0.00_-;_-* &quot;-&quot;_-;_-@_-"/>
    <numFmt numFmtId="169" formatCode="_-* #,##0.00\ _A_r_-;\-* #,##0.00\ _A_r_-;_-* &quot;-&quot;??\ _A_r_-;_-@_-"/>
    <numFmt numFmtId="171" formatCode=";;;"/>
  </numFmts>
  <fonts count="77" x14ac:knownFonts="1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i/>
      <sz val="12"/>
      <color rgb="FF0076AF"/>
      <name val="Libre Franklin"/>
      <charset val="1"/>
    </font>
    <font>
      <i/>
      <sz val="12"/>
      <color theme="1"/>
      <name val="Libre Franklin"/>
      <charset val="1"/>
    </font>
    <font>
      <i/>
      <sz val="12"/>
      <color rgb="FF000000"/>
      <name val="Libre Franklin"/>
      <charset val="1"/>
    </font>
    <font>
      <u/>
      <sz val="10"/>
      <color theme="1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  <fill>
      <patternFill patternType="solid">
        <fgColor rgb="FFF6A70A"/>
        <bgColor rgb="FFFFCC00"/>
      </patternFill>
    </fill>
    <fill>
      <patternFill patternType="solid">
        <fgColor rgb="FFD9E2F3"/>
        <bgColor rgb="FFE7E6E6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3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 wrapText="1" indent="2"/>
    </xf>
    <xf numFmtId="0" fontId="16" fillId="5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15" fillId="5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2" fillId="7" borderId="0" xfId="3" applyFont="1" applyFill="1" applyAlignment="1">
      <alignment vertical="center"/>
    </xf>
    <xf numFmtId="0" fontId="21" fillId="7" borderId="0" xfId="2" applyFont="1" applyFill="1" applyBorder="1" applyAlignment="1"/>
    <xf numFmtId="0" fontId="10" fillId="0" borderId="0" xfId="3" applyFont="1" applyAlignment="1">
      <alignment horizontal="left" vertical="center" wrapText="1"/>
    </xf>
    <xf numFmtId="0" fontId="18" fillId="6" borderId="38" xfId="3" applyFont="1" applyFill="1" applyBorder="1" applyAlignment="1">
      <alignment horizontal="left" vertical="center" wrapText="1"/>
    </xf>
    <xf numFmtId="0" fontId="18" fillId="0" borderId="38" xfId="3" applyFont="1" applyBorder="1" applyAlignment="1">
      <alignment horizontal="left" vertical="center" wrapText="1"/>
    </xf>
    <xf numFmtId="0" fontId="22" fillId="7" borderId="0" xfId="3" applyFont="1" applyFill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Alignment="1">
      <alignment vertical="center"/>
    </xf>
    <xf numFmtId="0" fontId="21" fillId="0" borderId="0" xfId="4" applyFont="1" applyFill="1" applyBorder="1" applyAlignment="1"/>
    <xf numFmtId="0" fontId="23" fillId="4" borderId="27" xfId="3" applyFont="1" applyFill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3" fillId="4" borderId="30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1" xfId="3" applyFont="1" applyFill="1" applyBorder="1" applyAlignment="1">
      <alignment vertical="center" wrapText="1"/>
    </xf>
    <xf numFmtId="0" fontId="25" fillId="4" borderId="28" xfId="3" applyFont="1" applyFill="1" applyBorder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5" fillId="4" borderId="0" xfId="3" applyFont="1" applyFill="1" applyAlignment="1">
      <alignment vertical="center" wrapText="1"/>
    </xf>
    <xf numFmtId="0" fontId="25" fillId="4" borderId="35" xfId="3" applyFont="1" applyFill="1" applyBorder="1" applyAlignment="1">
      <alignment vertical="center" wrapText="1"/>
    </xf>
    <xf numFmtId="0" fontId="26" fillId="4" borderId="29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0" fillId="0" borderId="3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0" fontId="11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indent="2"/>
    </xf>
    <xf numFmtId="166" fontId="11" fillId="0" borderId="0" xfId="3" applyNumberFormat="1" applyFont="1" applyAlignment="1">
      <alignment vertical="center"/>
    </xf>
    <xf numFmtId="0" fontId="11" fillId="0" borderId="0" xfId="3" applyFont="1" applyAlignment="1">
      <alignment horizontal="left" vertical="center" wrapText="1" indent="2"/>
    </xf>
    <xf numFmtId="0" fontId="31" fillId="0" borderId="0" xfId="3" applyFont="1" applyAlignment="1">
      <alignment vertical="center"/>
    </xf>
    <xf numFmtId="0" fontId="11" fillId="0" borderId="0" xfId="3" applyFont="1" applyAlignment="1">
      <alignment horizontal="left" vertical="center" indent="4"/>
    </xf>
    <xf numFmtId="0" fontId="11" fillId="0" borderId="0" xfId="3" applyFont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5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34" fillId="0" borderId="0" xfId="3" applyFont="1" applyAlignment="1">
      <alignment vertical="center"/>
    </xf>
    <xf numFmtId="10" fontId="11" fillId="0" borderId="0" xfId="3" applyNumberFormat="1" applyFont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0" fontId="13" fillId="0" borderId="2" xfId="3" applyFont="1" applyBorder="1" applyAlignment="1" applyProtection="1">
      <alignment vertical="center"/>
      <protection locked="0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26" fillId="0" borderId="0" xfId="3" applyFont="1" applyAlignment="1">
      <alignment horizontal="left" vertical="center"/>
    </xf>
    <xf numFmtId="0" fontId="39" fillId="0" borderId="2" xfId="3" applyFont="1" applyBorder="1" applyAlignment="1" applyProtection="1">
      <alignment horizontal="left" vertical="center"/>
      <protection locked="0"/>
    </xf>
    <xf numFmtId="0" fontId="26" fillId="0" borderId="2" xfId="3" applyFont="1" applyBorder="1" applyAlignment="1">
      <alignment horizontal="left" vertical="center"/>
    </xf>
    <xf numFmtId="0" fontId="40" fillId="0" borderId="2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19" fillId="0" borderId="5" xfId="3" applyFont="1" applyBorder="1" applyAlignment="1">
      <alignment vertical="center"/>
    </xf>
    <xf numFmtId="0" fontId="19" fillId="0" borderId="10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11" fillId="0" borderId="6" xfId="3" applyFont="1" applyBorder="1" applyAlignment="1">
      <alignment vertical="center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25" fillId="0" borderId="2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Border="1" applyAlignment="1" applyProtection="1">
      <alignment horizontal="left" vertical="center" indent="2"/>
      <protection locked="0"/>
    </xf>
    <xf numFmtId="0" fontId="10" fillId="7" borderId="17" xfId="3" applyFont="1" applyFill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wrapText="1" indent="2"/>
      <protection locked="0"/>
    </xf>
    <xf numFmtId="0" fontId="11" fillId="0" borderId="13" xfId="3" applyFont="1" applyBorder="1" applyAlignment="1" applyProtection="1">
      <alignment horizontal="left" vertical="center" wrapText="1" indent="2"/>
      <protection locked="0"/>
    </xf>
    <xf numFmtId="0" fontId="25" fillId="0" borderId="1" xfId="3" applyFont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Alignment="1">
      <alignment horizontal="left" vertical="center"/>
    </xf>
    <xf numFmtId="0" fontId="25" fillId="0" borderId="13" xfId="3" applyFont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1" fillId="0" borderId="0" xfId="3" applyFont="1" applyAlignment="1">
      <alignment horizontal="left" vertical="center"/>
    </xf>
    <xf numFmtId="0" fontId="41" fillId="0" borderId="26" xfId="3" applyFont="1" applyBorder="1" applyAlignment="1">
      <alignment horizontal="left" vertical="center"/>
    </xf>
    <xf numFmtId="0" fontId="41" fillId="0" borderId="17" xfId="3" applyFont="1" applyBorder="1" applyAlignment="1">
      <alignment horizontal="left" vertical="center"/>
    </xf>
    <xf numFmtId="0" fontId="11" fillId="0" borderId="0" xfId="3" applyFont="1" applyAlignment="1">
      <alignment horizontal="left" vertical="center" indent="1"/>
    </xf>
    <xf numFmtId="0" fontId="42" fillId="0" borderId="0" xfId="3" applyFont="1" applyAlignment="1">
      <alignment horizontal="left" vertical="center"/>
    </xf>
    <xf numFmtId="0" fontId="31" fillId="6" borderId="39" xfId="3" applyFont="1" applyFill="1" applyBorder="1" applyAlignment="1">
      <alignment vertical="center"/>
    </xf>
    <xf numFmtId="0" fontId="11" fillId="0" borderId="2" xfId="3" applyFont="1" applyBorder="1" applyAlignment="1">
      <alignment horizontal="left" vertical="center" indent="1"/>
    </xf>
    <xf numFmtId="0" fontId="42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31" fillId="6" borderId="0" xfId="3" applyFont="1" applyFill="1" applyAlignment="1">
      <alignment vertical="center"/>
    </xf>
    <xf numFmtId="0" fontId="10" fillId="0" borderId="17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4"/>
      <protection locked="0"/>
    </xf>
    <xf numFmtId="0" fontId="11" fillId="0" borderId="5" xfId="3" applyFont="1" applyBorder="1" applyAlignment="1" applyProtection="1">
      <alignment horizontal="left" vertical="center" indent="6"/>
      <protection locked="0"/>
    </xf>
    <xf numFmtId="0" fontId="25" fillId="0" borderId="42" xfId="3" applyFont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Alignment="1" applyProtection="1">
      <alignment horizontal="left" vertical="center" indent="4"/>
      <protection locked="0"/>
    </xf>
    <xf numFmtId="0" fontId="11" fillId="0" borderId="23" xfId="3" applyFont="1" applyBorder="1" applyAlignment="1" applyProtection="1">
      <alignment horizontal="left" vertical="center" indent="4"/>
      <protection locked="0"/>
    </xf>
    <xf numFmtId="0" fontId="25" fillId="0" borderId="23" xfId="3" applyFont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>
      <alignment vertical="center"/>
    </xf>
    <xf numFmtId="0" fontId="11" fillId="0" borderId="10" xfId="3" applyFont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Border="1" applyAlignment="1" applyProtection="1">
      <alignment vertical="center"/>
      <protection locked="0"/>
    </xf>
    <xf numFmtId="0" fontId="23" fillId="0" borderId="2" xfId="3" applyFont="1" applyBorder="1" applyAlignment="1">
      <alignment horizontal="left" vertical="center"/>
    </xf>
    <xf numFmtId="10" fontId="34" fillId="0" borderId="17" xfId="3" applyNumberFormat="1" applyFont="1" applyBorder="1" applyAlignment="1">
      <alignment vertical="center"/>
    </xf>
    <xf numFmtId="10" fontId="11" fillId="0" borderId="6" xfId="3" applyNumberFormat="1" applyFont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6" xfId="3" applyFont="1" applyBorder="1" applyAlignment="1" applyProtection="1">
      <alignment vertical="center"/>
      <protection locked="0"/>
    </xf>
    <xf numFmtId="0" fontId="23" fillId="0" borderId="17" xfId="3" applyFont="1" applyBorder="1" applyAlignment="1">
      <alignment horizontal="left" vertical="center"/>
    </xf>
    <xf numFmtId="0" fontId="34" fillId="0" borderId="17" xfId="3" applyFont="1" applyBorder="1" applyAlignment="1">
      <alignment vertical="center"/>
    </xf>
    <xf numFmtId="0" fontId="11" fillId="0" borderId="10" xfId="3" applyFont="1" applyBorder="1" applyAlignment="1" applyProtection="1">
      <alignment vertical="center"/>
      <protection locked="0"/>
    </xf>
    <xf numFmtId="0" fontId="12" fillId="5" borderId="0" xfId="3" applyFont="1" applyFill="1" applyAlignment="1">
      <alignment horizontal="left" vertical="center"/>
    </xf>
    <xf numFmtId="0" fontId="22" fillId="0" borderId="38" xfId="3" applyFont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5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27" xfId="2" applyFont="1" applyFill="1" applyBorder="1" applyAlignment="1">
      <alignment horizontal="left" vertical="center" wrapText="1"/>
    </xf>
    <xf numFmtId="0" fontId="49" fillId="0" borderId="27" xfId="3" applyFont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/>
    </xf>
    <xf numFmtId="0" fontId="49" fillId="0" borderId="28" xfId="3" applyFont="1" applyBorder="1" applyAlignment="1">
      <alignment horizontal="left" vertical="center" indent="1"/>
    </xf>
    <xf numFmtId="0" fontId="49" fillId="0" borderId="28" xfId="3" applyFont="1" applyBorder="1" applyAlignment="1">
      <alignment vertical="center" wrapText="1"/>
    </xf>
    <xf numFmtId="0" fontId="41" fillId="6" borderId="28" xfId="3" applyFont="1" applyFill="1" applyBorder="1" applyAlignment="1">
      <alignment horizontal="left" vertical="center"/>
    </xf>
    <xf numFmtId="0" fontId="49" fillId="0" borderId="28" xfId="3" applyFont="1" applyBorder="1" applyAlignment="1">
      <alignment horizontal="left" vertical="center" indent="3"/>
    </xf>
    <xf numFmtId="0" fontId="49" fillId="0" borderId="29" xfId="3" applyFont="1" applyBorder="1" applyAlignment="1">
      <alignment horizontal="left" vertical="center" indent="3"/>
    </xf>
    <xf numFmtId="0" fontId="41" fillId="6" borderId="29" xfId="3" applyFont="1" applyFill="1" applyBorder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10" fillId="0" borderId="35" xfId="3" applyFont="1" applyBorder="1" applyAlignment="1">
      <alignment horizontal="left" vertical="center"/>
    </xf>
    <xf numFmtId="0" fontId="49" fillId="0" borderId="0" xfId="3" applyFont="1" applyAlignment="1">
      <alignment horizontal="left" vertical="center" indent="5"/>
    </xf>
    <xf numFmtId="0" fontId="41" fillId="0" borderId="28" xfId="3" applyFont="1" applyBorder="1" applyAlignment="1">
      <alignment horizontal="left" vertical="center"/>
    </xf>
    <xf numFmtId="0" fontId="49" fillId="0" borderId="34" xfId="3" applyFont="1" applyBorder="1" applyAlignment="1">
      <alignment horizontal="left" vertical="center" indent="5"/>
    </xf>
    <xf numFmtId="0" fontId="49" fillId="0" borderId="34" xfId="3" applyFont="1" applyBorder="1" applyAlignment="1">
      <alignment horizontal="left" vertical="center" indent="1"/>
    </xf>
    <xf numFmtId="0" fontId="49" fillId="0" borderId="41" xfId="3" applyFont="1" applyBorder="1" applyAlignment="1">
      <alignment horizontal="left" vertical="center"/>
    </xf>
    <xf numFmtId="0" fontId="41" fillId="0" borderId="41" xfId="3" applyFont="1" applyBorder="1" applyAlignment="1">
      <alignment horizontal="left" vertical="center"/>
    </xf>
    <xf numFmtId="0" fontId="51" fillId="0" borderId="27" xfId="3" applyFont="1" applyBorder="1" applyAlignment="1">
      <alignment vertical="center"/>
    </xf>
    <xf numFmtId="0" fontId="49" fillId="0" borderId="29" xfId="3" applyFont="1" applyBorder="1" applyAlignment="1">
      <alignment horizontal="left" vertical="center" wrapText="1" indent="1"/>
    </xf>
    <xf numFmtId="0" fontId="41" fillId="0" borderId="27" xfId="3" applyFont="1" applyBorder="1" applyAlignment="1">
      <alignment vertical="center"/>
    </xf>
    <xf numFmtId="0" fontId="49" fillId="0" borderId="29" xfId="3" applyFont="1" applyBorder="1" applyAlignment="1">
      <alignment horizontal="left" vertical="center" indent="1"/>
    </xf>
    <xf numFmtId="0" fontId="49" fillId="0" borderId="28" xfId="3" applyFont="1" applyBorder="1" applyAlignment="1">
      <alignment horizontal="left" vertical="center" wrapText="1" indent="1"/>
    </xf>
    <xf numFmtId="0" fontId="49" fillId="0" borderId="28" xfId="3" applyFont="1" applyBorder="1" applyAlignment="1">
      <alignment horizontal="left" vertical="center" wrapText="1" indent="3"/>
    </xf>
    <xf numFmtId="0" fontId="49" fillId="0" borderId="29" xfId="3" applyFont="1" applyBorder="1" applyAlignment="1">
      <alignment horizontal="left" vertical="center" wrapText="1" indent="3"/>
    </xf>
    <xf numFmtId="0" fontId="50" fillId="0" borderId="27" xfId="3" applyFont="1" applyBorder="1" applyAlignment="1">
      <alignment vertical="center"/>
    </xf>
    <xf numFmtId="0" fontId="52" fillId="0" borderId="28" xfId="2" applyFont="1" applyFill="1" applyBorder="1" applyAlignment="1">
      <alignment horizontal="left" vertical="center" wrapText="1" indent="1"/>
    </xf>
    <xf numFmtId="0" fontId="52" fillId="0" borderId="29" xfId="2" applyFont="1" applyFill="1" applyBorder="1" applyAlignment="1">
      <alignment horizontal="left" vertical="center" wrapText="1" indent="1"/>
    </xf>
    <xf numFmtId="0" fontId="49" fillId="0" borderId="29" xfId="3" applyFont="1" applyBorder="1" applyAlignment="1">
      <alignment vertical="center" wrapText="1"/>
    </xf>
    <xf numFmtId="0" fontId="52" fillId="0" borderId="28" xfId="2" applyFont="1" applyFill="1" applyBorder="1" applyAlignment="1">
      <alignment horizontal="left" vertical="center" wrapText="1" indent="3"/>
    </xf>
    <xf numFmtId="0" fontId="10" fillId="0" borderId="28" xfId="3" applyFont="1" applyBorder="1" applyAlignment="1">
      <alignment horizontal="left" vertical="center"/>
    </xf>
    <xf numFmtId="0" fontId="49" fillId="0" borderId="28" xfId="3" applyFont="1" applyBorder="1" applyAlignment="1">
      <alignment horizontal="left" vertical="center" wrapText="1" indent="5"/>
    </xf>
    <xf numFmtId="0" fontId="50" fillId="0" borderId="0" xfId="3" applyFont="1" applyAlignment="1">
      <alignment vertical="center"/>
    </xf>
    <xf numFmtId="0" fontId="52" fillId="0" borderId="29" xfId="2" applyFont="1" applyFill="1" applyBorder="1" applyAlignment="1">
      <alignment horizontal="left" vertical="center" wrapText="1" indent="3"/>
    </xf>
    <xf numFmtId="0" fontId="41" fillId="0" borderId="35" xfId="3" applyFont="1" applyBorder="1" applyAlignment="1">
      <alignment horizontal="left" vertical="center"/>
    </xf>
    <xf numFmtId="0" fontId="50" fillId="7" borderId="27" xfId="3" applyFont="1" applyFill="1" applyBorder="1" applyAlignment="1">
      <alignment vertical="center"/>
    </xf>
    <xf numFmtId="0" fontId="52" fillId="0" borderId="28" xfId="2" applyFont="1" applyFill="1" applyBorder="1" applyAlignment="1">
      <alignment horizontal="left" vertical="center" wrapText="1"/>
    </xf>
    <xf numFmtId="0" fontId="53" fillId="0" borderId="28" xfId="2" applyFont="1" applyFill="1" applyBorder="1" applyAlignment="1">
      <alignment horizontal="left" vertical="center" wrapText="1" indent="1"/>
    </xf>
    <xf numFmtId="0" fontId="10" fillId="5" borderId="19" xfId="3" applyFont="1" applyFill="1" applyBorder="1" applyAlignment="1">
      <alignment horizontal="left" vertical="center"/>
    </xf>
    <xf numFmtId="0" fontId="10" fillId="5" borderId="25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1" fillId="0" borderId="0" xfId="0" applyFont="1"/>
    <xf numFmtId="0" fontId="24" fillId="5" borderId="0" xfId="3" applyFont="1" applyFill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5" borderId="0" xfId="3" applyFont="1" applyFill="1" applyAlignment="1">
      <alignment horizontal="left" vertical="center" wrapText="1" indent="3"/>
    </xf>
    <xf numFmtId="0" fontId="21" fillId="2" borderId="0" xfId="2" applyFont="1" applyFill="1"/>
    <xf numFmtId="0" fontId="56" fillId="0" borderId="0" xfId="3" applyFont="1" applyAlignment="1">
      <alignment vertical="center"/>
    </xf>
    <xf numFmtId="0" fontId="57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164" fontId="25" fillId="0" borderId="0" xfId="1" applyFont="1" applyFill="1" applyAlignment="1">
      <alignment horizontal="left" vertical="center"/>
    </xf>
    <xf numFmtId="167" fontId="25" fillId="0" borderId="0" xfId="1" applyNumberFormat="1" applyFont="1" applyFill="1" applyAlignment="1">
      <alignment horizontal="left" vertical="center"/>
    </xf>
    <xf numFmtId="0" fontId="10" fillId="0" borderId="0" xfId="0" applyFont="1"/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/>
    <xf numFmtId="0" fontId="62" fillId="0" borderId="0" xfId="5" applyFont="1"/>
    <xf numFmtId="0" fontId="41" fillId="0" borderId="0" xfId="0" applyFont="1" applyAlignment="1">
      <alignment wrapText="1"/>
    </xf>
    <xf numFmtId="164" fontId="41" fillId="0" borderId="0" xfId="1" applyFont="1"/>
    <xf numFmtId="0" fontId="41" fillId="0" borderId="0" xfId="0" applyFont="1" applyAlignment="1">
      <alignment horizontal="left" vertical="top"/>
    </xf>
    <xf numFmtId="0" fontId="41" fillId="0" borderId="0" xfId="3" applyFont="1" applyAlignment="1">
      <alignment horizontal="left" vertical="center" wrapText="1"/>
    </xf>
    <xf numFmtId="0" fontId="57" fillId="4" borderId="2" xfId="0" applyFont="1" applyFill="1" applyBorder="1" applyAlignment="1">
      <alignment vertical="center"/>
    </xf>
    <xf numFmtId="0" fontId="62" fillId="0" borderId="0" xfId="5" applyNumberFormat="1" applyFont="1"/>
    <xf numFmtId="0" fontId="42" fillId="0" borderId="0" xfId="0" applyFont="1"/>
    <xf numFmtId="0" fontId="57" fillId="0" borderId="36" xfId="0" applyFont="1" applyBorder="1"/>
    <xf numFmtId="164" fontId="57" fillId="0" borderId="17" xfId="1" applyFont="1" applyBorder="1"/>
    <xf numFmtId="0" fontId="57" fillId="0" borderId="17" xfId="0" applyFont="1" applyBorder="1"/>
    <xf numFmtId="164" fontId="41" fillId="0" borderId="0" xfId="0" applyNumberFormat="1" applyFont="1"/>
    <xf numFmtId="0" fontId="67" fillId="2" borderId="0" xfId="0" applyFont="1" applyFill="1" applyAlignment="1">
      <alignment vertical="center"/>
    </xf>
    <xf numFmtId="0" fontId="42" fillId="2" borderId="0" xfId="3" applyFont="1" applyFill="1" applyAlignment="1">
      <alignment horizontal="left" vertical="center" indent="1"/>
    </xf>
    <xf numFmtId="0" fontId="42" fillId="2" borderId="0" xfId="3" applyFont="1" applyFill="1" applyAlignment="1">
      <alignment horizontal="left" vertical="center"/>
    </xf>
    <xf numFmtId="164" fontId="42" fillId="2" borderId="0" xfId="1" applyFont="1" applyFill="1" applyBorder="1" applyAlignment="1">
      <alignment horizontal="left" vertical="center"/>
    </xf>
    <xf numFmtId="0" fontId="60" fillId="2" borderId="1" xfId="3" applyFont="1" applyFill="1" applyBorder="1" applyAlignment="1">
      <alignment horizontal="left" vertical="center"/>
    </xf>
    <xf numFmtId="164" fontId="60" fillId="2" borderId="1" xfId="1" applyFont="1" applyFill="1" applyBorder="1" applyAlignment="1">
      <alignment horizontal="left" vertical="center"/>
    </xf>
    <xf numFmtId="164" fontId="60" fillId="2" borderId="41" xfId="1" applyFont="1" applyFill="1" applyBorder="1" applyAlignment="1">
      <alignment horizontal="left" vertical="center"/>
    </xf>
    <xf numFmtId="0" fontId="42" fillId="2" borderId="1" xfId="3" applyFont="1" applyFill="1" applyBorder="1" applyAlignment="1">
      <alignment horizontal="left" vertical="center"/>
    </xf>
    <xf numFmtId="164" fontId="42" fillId="2" borderId="1" xfId="1" applyFont="1" applyFill="1" applyBorder="1" applyAlignment="1">
      <alignment horizontal="left" vertical="center"/>
    </xf>
    <xf numFmtId="164" fontId="42" fillId="2" borderId="23" xfId="1" applyFont="1" applyFill="1" applyBorder="1" applyAlignment="1">
      <alignment horizontal="left" vertical="center"/>
    </xf>
    <xf numFmtId="0" fontId="42" fillId="2" borderId="21" xfId="3" applyFont="1" applyFill="1" applyBorder="1" applyAlignment="1">
      <alignment horizontal="left" vertical="center"/>
    </xf>
    <xf numFmtId="164" fontId="42" fillId="2" borderId="41" xfId="1" applyFont="1" applyFill="1" applyBorder="1" applyAlignment="1">
      <alignment horizontal="left" vertical="center"/>
    </xf>
    <xf numFmtId="0" fontId="41" fillId="5" borderId="0" xfId="0" applyFont="1" applyFill="1"/>
    <xf numFmtId="0" fontId="41" fillId="5" borderId="0" xfId="0" applyFont="1" applyFill="1" applyAlignment="1">
      <alignment wrapText="1"/>
    </xf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164" fontId="57" fillId="0" borderId="37" xfId="1" applyFont="1" applyBorder="1"/>
    <xf numFmtId="0" fontId="16" fillId="0" borderId="24" xfId="2" applyFont="1" applyFill="1" applyBorder="1" applyAlignment="1"/>
    <xf numFmtId="0" fontId="16" fillId="0" borderId="0" xfId="2" applyFont="1" applyFill="1" applyBorder="1" applyAlignment="1"/>
    <xf numFmtId="0" fontId="16" fillId="0" borderId="25" xfId="2" applyFont="1" applyFill="1" applyBorder="1" applyAlignment="1"/>
    <xf numFmtId="0" fontId="28" fillId="0" borderId="25" xfId="2" applyFont="1" applyFill="1" applyBorder="1" applyAlignment="1"/>
    <xf numFmtId="0" fontId="10" fillId="8" borderId="0" xfId="3" applyFont="1" applyFill="1" applyAlignment="1">
      <alignment horizontal="left" vertical="center"/>
    </xf>
    <xf numFmtId="0" fontId="22" fillId="8" borderId="38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vertical="center"/>
    </xf>
    <xf numFmtId="166" fontId="11" fillId="8" borderId="6" xfId="3" applyNumberFormat="1" applyFont="1" applyFill="1" applyBorder="1" applyAlignment="1">
      <alignment vertical="center"/>
    </xf>
    <xf numFmtId="0" fontId="11" fillId="8" borderId="0" xfId="3" applyFont="1" applyFill="1" applyAlignment="1">
      <alignment vertical="center"/>
    </xf>
    <xf numFmtId="166" fontId="11" fillId="8" borderId="0" xfId="3" applyNumberFormat="1" applyFont="1" applyFill="1" applyAlignment="1">
      <alignment vertical="center"/>
    </xf>
    <xf numFmtId="0" fontId="37" fillId="8" borderId="23" xfId="4" applyFont="1" applyFill="1" applyBorder="1" applyAlignment="1">
      <alignment vertical="center" wrapText="1"/>
    </xf>
    <xf numFmtId="0" fontId="11" fillId="8" borderId="39" xfId="3" applyFont="1" applyFill="1" applyBorder="1" applyAlignment="1">
      <alignment vertical="center" wrapText="1"/>
    </xf>
    <xf numFmtId="0" fontId="11" fillId="8" borderId="1" xfId="3" applyFont="1" applyFill="1" applyBorder="1" applyAlignment="1">
      <alignment vertical="center"/>
    </xf>
    <xf numFmtId="165" fontId="11" fillId="8" borderId="0" xfId="1" applyNumberFormat="1" applyFont="1" applyFill="1" applyBorder="1" applyAlignment="1">
      <alignment vertical="center"/>
    </xf>
    <xf numFmtId="0" fontId="49" fillId="8" borderId="28" xfId="3" applyFont="1" applyFill="1" applyBorder="1" applyAlignment="1">
      <alignment vertical="center" wrapText="1"/>
    </xf>
    <xf numFmtId="0" fontId="49" fillId="8" borderId="29" xfId="3" applyFont="1" applyFill="1" applyBorder="1" applyAlignment="1">
      <alignment vertical="center" wrapText="1"/>
    </xf>
    <xf numFmtId="0" fontId="68" fillId="0" borderId="0" xfId="3" applyFont="1" applyAlignment="1">
      <alignment horizontal="left" vertical="center"/>
    </xf>
    <xf numFmtId="0" fontId="69" fillId="0" borderId="27" xfId="3" applyFont="1" applyBorder="1" applyAlignment="1">
      <alignment vertical="center" wrapText="1"/>
    </xf>
    <xf numFmtId="0" fontId="68" fillId="6" borderId="27" xfId="3" applyFont="1" applyFill="1" applyBorder="1" applyAlignment="1">
      <alignment horizontal="left" vertical="center"/>
    </xf>
    <xf numFmtId="0" fontId="69" fillId="0" borderId="28" xfId="3" applyFont="1" applyBorder="1" applyAlignment="1">
      <alignment vertical="center" wrapText="1"/>
    </xf>
    <xf numFmtId="0" fontId="68" fillId="6" borderId="28" xfId="3" applyFont="1" applyFill="1" applyBorder="1" applyAlignment="1">
      <alignment horizontal="left" vertical="center"/>
    </xf>
    <xf numFmtId="0" fontId="69" fillId="0" borderId="28" xfId="3" applyFont="1" applyBorder="1" applyAlignment="1">
      <alignment horizontal="left" vertical="center" wrapText="1" indent="3"/>
    </xf>
    <xf numFmtId="0" fontId="68" fillId="0" borderId="28" xfId="3" applyFont="1" applyBorder="1" applyAlignment="1">
      <alignment horizontal="left" vertical="center"/>
    </xf>
    <xf numFmtId="0" fontId="69" fillId="0" borderId="29" xfId="3" applyFont="1" applyBorder="1" applyAlignment="1">
      <alignment horizontal="left" vertical="center" wrapText="1" indent="3"/>
    </xf>
    <xf numFmtId="0" fontId="68" fillId="6" borderId="29" xfId="3" applyFont="1" applyFill="1" applyBorder="1" applyAlignment="1">
      <alignment horizontal="left" vertical="center"/>
    </xf>
    <xf numFmtId="0" fontId="69" fillId="0" borderId="28" xfId="3" applyFont="1" applyBorder="1" applyAlignment="1">
      <alignment horizontal="left" vertical="center" wrapText="1" indent="1"/>
    </xf>
    <xf numFmtId="0" fontId="49" fillId="8" borderId="28" xfId="3" applyFont="1" applyFill="1" applyBorder="1" applyAlignment="1">
      <alignment horizontal="left" vertical="center" wrapText="1" indent="5"/>
    </xf>
    <xf numFmtId="0" fontId="45" fillId="8" borderId="0" xfId="3" applyFont="1" applyFill="1" applyAlignment="1">
      <alignment vertical="center"/>
    </xf>
    <xf numFmtId="0" fontId="25" fillId="8" borderId="0" xfId="3" applyFont="1" applyFill="1" applyAlignment="1">
      <alignment horizontal="left" vertical="center"/>
    </xf>
    <xf numFmtId="0" fontId="25" fillId="7" borderId="0" xfId="3" applyFont="1" applyFill="1" applyAlignment="1">
      <alignment horizontal="left" vertical="center"/>
    </xf>
    <xf numFmtId="0" fontId="45" fillId="7" borderId="0" xfId="3" applyFont="1" applyFill="1" applyAlignment="1">
      <alignment vertical="center"/>
    </xf>
    <xf numFmtId="0" fontId="56" fillId="9" borderId="43" xfId="3" applyFont="1" applyFill="1" applyBorder="1" applyAlignment="1">
      <alignment horizontal="left" vertical="center"/>
    </xf>
    <xf numFmtId="0" fontId="25" fillId="10" borderId="3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25" fillId="10" borderId="33" xfId="3" applyFont="1" applyFill="1" applyBorder="1" applyAlignment="1">
      <alignment vertical="center" wrapText="1"/>
    </xf>
    <xf numFmtId="0" fontId="42" fillId="8" borderId="0" xfId="2" applyFont="1" applyFill="1" applyBorder="1" applyAlignment="1">
      <alignment horizontal="left" vertical="center" wrapText="1"/>
    </xf>
    <xf numFmtId="0" fontId="41" fillId="8" borderId="0" xfId="0" applyFont="1" applyFill="1"/>
    <xf numFmtId="0" fontId="41" fillId="0" borderId="23" xfId="3" applyFont="1" applyBorder="1" applyAlignment="1">
      <alignment horizontal="left" vertical="center"/>
    </xf>
    <xf numFmtId="0" fontId="49" fillId="8" borderId="29" xfId="3" applyFont="1" applyFill="1" applyBorder="1" applyAlignment="1">
      <alignment horizontal="left" vertical="center" wrapText="1" indent="5"/>
    </xf>
    <xf numFmtId="0" fontId="18" fillId="0" borderId="40" xfId="2" applyFont="1" applyFill="1" applyBorder="1" applyAlignment="1" applyProtection="1">
      <alignment vertical="center"/>
      <protection locked="0"/>
    </xf>
    <xf numFmtId="0" fontId="49" fillId="8" borderId="28" xfId="3" applyFont="1" applyFill="1" applyBorder="1" applyAlignment="1">
      <alignment horizontal="left" vertical="center" wrapText="1" indent="3"/>
    </xf>
    <xf numFmtId="0" fontId="41" fillId="0" borderId="28" xfId="3" applyFont="1" applyBorder="1" applyAlignment="1">
      <alignment vertical="center"/>
    </xf>
    <xf numFmtId="0" fontId="61" fillId="0" borderId="28" xfId="2" applyFont="1" applyFill="1" applyBorder="1" applyAlignment="1">
      <alignment horizontal="left" vertical="center" wrapText="1"/>
    </xf>
    <xf numFmtId="0" fontId="50" fillId="0" borderId="41" xfId="3" applyFont="1" applyBorder="1" applyAlignment="1">
      <alignment vertical="center"/>
    </xf>
    <xf numFmtId="43" fontId="41" fillId="0" borderId="0" xfId="0" applyNumberFormat="1" applyFont="1"/>
    <xf numFmtId="0" fontId="57" fillId="0" borderId="0" xfId="0" applyFont="1"/>
    <xf numFmtId="164" fontId="57" fillId="0" borderId="0" xfId="1" applyFont="1" applyBorder="1"/>
    <xf numFmtId="0" fontId="73" fillId="11" borderId="23" xfId="0" applyFont="1" applyFill="1" applyBorder="1" applyAlignment="1">
      <alignment vertical="center"/>
    </xf>
    <xf numFmtId="0" fontId="4" fillId="8" borderId="23" xfId="2" applyFill="1" applyBorder="1" applyAlignment="1">
      <alignment vertical="center"/>
    </xf>
    <xf numFmtId="0" fontId="74" fillId="12" borderId="0" xfId="0" applyFont="1" applyFill="1" applyAlignment="1">
      <alignment horizontal="left" vertical="center"/>
    </xf>
    <xf numFmtId="0" fontId="74" fillId="12" borderId="23" xfId="0" applyFont="1" applyFill="1" applyBorder="1" applyAlignment="1">
      <alignment horizontal="left" vertical="center"/>
    </xf>
    <xf numFmtId="164" fontId="11" fillId="8" borderId="0" xfId="1" applyFont="1" applyFill="1" applyBorder="1" applyAlignment="1">
      <alignment vertical="center"/>
    </xf>
    <xf numFmtId="0" fontId="75" fillId="11" borderId="6" xfId="0" applyFont="1" applyFill="1" applyBorder="1" applyAlignment="1">
      <alignment vertical="center"/>
    </xf>
    <xf numFmtId="0" fontId="4" fillId="8" borderId="28" xfId="2" applyFill="1" applyBorder="1" applyAlignment="1">
      <alignment vertical="center" wrapText="1"/>
    </xf>
    <xf numFmtId="0" fontId="76" fillId="11" borderId="28" xfId="0" applyFont="1" applyFill="1" applyBorder="1" applyAlignment="1">
      <alignment vertical="center" wrapText="1"/>
    </xf>
    <xf numFmtId="168" fontId="10" fillId="0" borderId="0" xfId="7" applyNumberFormat="1" applyFont="1" applyFill="1" applyAlignment="1">
      <alignment horizontal="left" vertical="center"/>
    </xf>
    <xf numFmtId="168" fontId="10" fillId="0" borderId="0" xfId="7" applyNumberFormat="1" applyFont="1" applyFill="1" applyBorder="1" applyAlignment="1">
      <alignment horizontal="left" vertical="center"/>
    </xf>
    <xf numFmtId="168" fontId="10" fillId="5" borderId="0" xfId="7" applyNumberFormat="1" applyFont="1" applyFill="1" applyAlignment="1">
      <alignment horizontal="left" vertical="center"/>
    </xf>
    <xf numFmtId="168" fontId="22" fillId="6" borderId="38" xfId="7" applyNumberFormat="1" applyFont="1" applyFill="1" applyBorder="1" applyAlignment="1">
      <alignment horizontal="left" vertical="center" wrapText="1"/>
    </xf>
    <xf numFmtId="168" fontId="10" fillId="0" borderId="0" xfId="7" applyNumberFormat="1" applyFont="1" applyFill="1" applyBorder="1" applyAlignment="1">
      <alignment vertical="center"/>
    </xf>
    <xf numFmtId="168" fontId="11" fillId="0" borderId="0" xfId="7" applyNumberFormat="1" applyFont="1" applyFill="1" applyBorder="1" applyAlignment="1">
      <alignment vertical="center"/>
    </xf>
    <xf numFmtId="168" fontId="12" fillId="0" borderId="0" xfId="7" applyNumberFormat="1" applyFont="1" applyFill="1" applyBorder="1" applyAlignment="1">
      <alignment horizontal="left" vertical="center"/>
    </xf>
    <xf numFmtId="168" fontId="45" fillId="0" borderId="0" xfId="7" applyNumberFormat="1" applyFont="1" applyFill="1" applyBorder="1" applyAlignment="1">
      <alignment horizontal="left" vertical="center"/>
    </xf>
    <xf numFmtId="168" fontId="49" fillId="0" borderId="27" xfId="7" applyNumberFormat="1" applyFont="1" applyFill="1" applyBorder="1" applyAlignment="1">
      <alignment vertical="center" wrapText="1"/>
    </xf>
    <xf numFmtId="168" fontId="49" fillId="0" borderId="28" xfId="7" applyNumberFormat="1" applyFont="1" applyFill="1" applyBorder="1" applyAlignment="1">
      <alignment vertical="center" wrapText="1"/>
    </xf>
    <xf numFmtId="168" fontId="49" fillId="8" borderId="28" xfId="7" applyNumberFormat="1" applyFont="1" applyFill="1" applyBorder="1" applyAlignment="1">
      <alignment vertical="center" wrapText="1"/>
    </xf>
    <xf numFmtId="168" fontId="50" fillId="0" borderId="0" xfId="7" applyNumberFormat="1" applyFont="1" applyFill="1" applyBorder="1" applyAlignment="1">
      <alignment horizontal="left" vertical="center"/>
    </xf>
    <xf numFmtId="168" fontId="51" fillId="0" borderId="27" xfId="7" applyNumberFormat="1" applyFont="1" applyFill="1" applyBorder="1" applyAlignment="1">
      <alignment vertical="center"/>
    </xf>
    <xf numFmtId="168" fontId="41" fillId="0" borderId="27" xfId="7" applyNumberFormat="1" applyFont="1" applyFill="1" applyBorder="1" applyAlignment="1">
      <alignment vertical="center"/>
    </xf>
    <xf numFmtId="168" fontId="52" fillId="8" borderId="29" xfId="7" applyNumberFormat="1" applyFont="1" applyFill="1" applyBorder="1" applyAlignment="1">
      <alignment vertical="center"/>
    </xf>
    <xf numFmtId="168" fontId="49" fillId="8" borderId="29" xfId="7" applyNumberFormat="1" applyFont="1" applyFill="1" applyBorder="1" applyAlignment="1">
      <alignment vertical="center" wrapText="1"/>
    </xf>
    <xf numFmtId="168" fontId="41" fillId="0" borderId="28" xfId="7" applyNumberFormat="1" applyFont="1" applyFill="1" applyBorder="1" applyAlignment="1">
      <alignment vertical="center"/>
    </xf>
    <xf numFmtId="168" fontId="49" fillId="0" borderId="29" xfId="7" applyNumberFormat="1" applyFont="1" applyFill="1" applyBorder="1" applyAlignment="1">
      <alignment vertical="center" wrapText="1"/>
    </xf>
    <xf numFmtId="168" fontId="50" fillId="0" borderId="27" xfId="7" applyNumberFormat="1" applyFont="1" applyFill="1" applyBorder="1" applyAlignment="1">
      <alignment vertical="center"/>
    </xf>
    <xf numFmtId="168" fontId="10" fillId="0" borderId="28" xfId="7" applyNumberFormat="1" applyFont="1" applyFill="1" applyBorder="1" applyAlignment="1">
      <alignment horizontal="left" vertical="center"/>
    </xf>
    <xf numFmtId="168" fontId="49" fillId="0" borderId="29" xfId="7" applyNumberFormat="1" applyFont="1" applyFill="1" applyBorder="1" applyAlignment="1">
      <alignment vertical="center"/>
    </xf>
    <xf numFmtId="168" fontId="49" fillId="7" borderId="27" xfId="7" applyNumberFormat="1" applyFont="1" applyFill="1" applyBorder="1" applyAlignment="1">
      <alignment vertical="center" wrapText="1"/>
    </xf>
    <xf numFmtId="168" fontId="49" fillId="0" borderId="0" xfId="7" applyNumberFormat="1" applyFont="1" applyFill="1" applyBorder="1" applyAlignment="1">
      <alignment vertical="center" wrapText="1"/>
    </xf>
    <xf numFmtId="168" fontId="69" fillId="0" borderId="27" xfId="7" applyNumberFormat="1" applyFont="1" applyFill="1" applyBorder="1" applyAlignment="1">
      <alignment vertical="center" wrapText="1"/>
    </xf>
    <xf numFmtId="168" fontId="69" fillId="0" borderId="28" xfId="7" applyNumberFormat="1" applyFont="1" applyFill="1" applyBorder="1" applyAlignment="1">
      <alignment vertical="center" wrapText="1"/>
    </xf>
    <xf numFmtId="168" fontId="12" fillId="0" borderId="0" xfId="7" applyNumberFormat="1" applyFont="1" applyFill="1" applyBorder="1" applyAlignment="1">
      <alignment vertical="center"/>
    </xf>
    <xf numFmtId="168" fontId="12" fillId="0" borderId="3" xfId="7" applyNumberFormat="1" applyFont="1" applyFill="1" applyBorder="1" applyAlignment="1">
      <alignment vertical="center"/>
    </xf>
    <xf numFmtId="168" fontId="55" fillId="0" borderId="0" xfId="7" applyNumberFormat="1" applyFont="1" applyFill="1" applyAlignment="1">
      <alignment vertical="center"/>
    </xf>
    <xf numFmtId="41" fontId="49" fillId="8" borderId="28" xfId="7" applyFont="1" applyFill="1" applyBorder="1" applyAlignment="1">
      <alignment vertical="center" wrapText="1"/>
    </xf>
    <xf numFmtId="168" fontId="25" fillId="0" borderId="0" xfId="7" applyNumberFormat="1" applyFont="1" applyFill="1" applyAlignment="1">
      <alignment horizontal="left" vertical="center"/>
    </xf>
    <xf numFmtId="0" fontId="25" fillId="0" borderId="0" xfId="3" quotePrefix="1" applyFont="1" applyAlignment="1">
      <alignment horizontal="left" vertical="center"/>
    </xf>
    <xf numFmtId="0" fontId="16" fillId="5" borderId="24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5" fillId="0" borderId="0" xfId="3" applyFont="1" applyAlignment="1">
      <alignment horizontal="left" vertical="center"/>
    </xf>
    <xf numFmtId="0" fontId="16" fillId="5" borderId="25" xfId="2" applyFont="1" applyFill="1" applyBorder="1" applyAlignment="1">
      <alignment horizontal="center"/>
    </xf>
    <xf numFmtId="0" fontId="28" fillId="2" borderId="25" xfId="2" applyFont="1" applyFill="1" applyBorder="1" applyAlignment="1">
      <alignment horizontal="center"/>
    </xf>
    <xf numFmtId="14" fontId="10" fillId="8" borderId="0" xfId="3" applyNumberFormat="1" applyFont="1" applyFill="1" applyAlignment="1">
      <alignment horizontal="right" vertical="center"/>
    </xf>
    <xf numFmtId="168" fontId="49" fillId="8" borderId="28" xfId="7" applyNumberFormat="1" applyFont="1" applyFill="1" applyBorder="1" applyAlignment="1">
      <alignment horizontal="right" vertical="center" wrapText="1"/>
    </xf>
    <xf numFmtId="168" fontId="49" fillId="8" borderId="29" xfId="7" applyNumberFormat="1" applyFont="1" applyFill="1" applyBorder="1" applyAlignment="1">
      <alignment horizontal="right" vertical="center" wrapText="1"/>
    </xf>
    <xf numFmtId="167" fontId="4" fillId="0" borderId="0" xfId="2" applyNumberFormat="1" applyFill="1" applyAlignment="1">
      <alignment horizontal="left" vertical="center"/>
    </xf>
    <xf numFmtId="0" fontId="41" fillId="0" borderId="0" xfId="0" applyNumberFormat="1" applyFont="1"/>
    <xf numFmtId="0" fontId="25" fillId="0" borderId="0" xfId="3" applyFont="1" applyFill="1" applyAlignment="1">
      <alignment horizontal="left" vertical="center"/>
    </xf>
    <xf numFmtId="169" fontId="41" fillId="0" borderId="44" xfId="0" applyNumberFormat="1" applyFont="1" applyBorder="1"/>
    <xf numFmtId="168" fontId="0" fillId="0" borderId="0" xfId="7" applyNumberFormat="1" applyFont="1"/>
    <xf numFmtId="168" fontId="41" fillId="0" borderId="0" xfId="7" applyNumberFormat="1" applyFont="1"/>
    <xf numFmtId="0" fontId="28" fillId="2" borderId="4" xfId="2" applyFont="1" applyFill="1" applyBorder="1" applyAlignment="1">
      <alignment horizontal="center"/>
    </xf>
    <xf numFmtId="0" fontId="29" fillId="0" borderId="2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2"/>
    </xf>
    <xf numFmtId="0" fontId="12" fillId="2" borderId="0" xfId="3" applyFont="1" applyFill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4" xfId="3" applyFont="1" applyFill="1" applyBorder="1" applyAlignment="1">
      <alignment horizontal="left" vertical="center" wrapText="1"/>
    </xf>
    <xf numFmtId="0" fontId="26" fillId="4" borderId="0" xfId="3" applyFont="1" applyFill="1" applyAlignment="1">
      <alignment horizontal="left" vertical="center" wrapText="1"/>
    </xf>
    <xf numFmtId="0" fontId="26" fillId="4" borderId="32" xfId="3" applyFont="1" applyFill="1" applyBorder="1" applyAlignment="1">
      <alignment horizontal="left" vertical="center" wrapText="1"/>
    </xf>
    <xf numFmtId="0" fontId="26" fillId="4" borderId="23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vertical="center" wrapText="1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/>
    <xf numFmtId="0" fontId="37" fillId="2" borderId="0" xfId="2" applyFont="1" applyFill="1"/>
    <xf numFmtId="0" fontId="16" fillId="5" borderId="24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8" fillId="2" borderId="0" xfId="2" applyFont="1" applyFill="1" applyBorder="1" applyAlignment="1">
      <alignment horizontal="center"/>
    </xf>
    <xf numFmtId="0" fontId="13" fillId="5" borderId="2" xfId="3" applyFont="1" applyFill="1" applyBorder="1" applyAlignment="1">
      <alignment vertical="center"/>
    </xf>
    <xf numFmtId="0" fontId="39" fillId="2" borderId="17" xfId="3" applyFont="1" applyFill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61" fillId="0" borderId="0" xfId="2" applyFont="1" applyFill="1" applyBorder="1" applyAlignment="1">
      <alignment horizontal="left" vertical="center" wrapText="1"/>
    </xf>
    <xf numFmtId="0" fontId="61" fillId="2" borderId="5" xfId="2" applyFont="1" applyFill="1" applyBorder="1" applyAlignment="1">
      <alignment horizontal="left" vertical="center" wrapText="1"/>
    </xf>
    <xf numFmtId="0" fontId="61" fillId="2" borderId="0" xfId="2" applyFont="1" applyFill="1" applyBorder="1" applyAlignment="1">
      <alignment horizontal="left" vertical="center" wrapText="1"/>
    </xf>
    <xf numFmtId="0" fontId="51" fillId="2" borderId="0" xfId="2" applyFont="1" applyFill="1"/>
    <xf numFmtId="0" fontId="65" fillId="2" borderId="0" xfId="2" applyFont="1" applyFill="1"/>
    <xf numFmtId="0" fontId="63" fillId="2" borderId="0" xfId="0" applyFont="1" applyFill="1" applyAlignment="1">
      <alignment vertical="center" wrapText="1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top" wrapText="1" indent="3"/>
    </xf>
    <xf numFmtId="0" fontId="42" fillId="2" borderId="0" xfId="0" applyFont="1" applyFill="1" applyAlignment="1">
      <alignment horizontal="left" vertical="center" wrapText="1" indent="2"/>
    </xf>
    <xf numFmtId="0" fontId="42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28" fillId="2" borderId="25" xfId="2" applyFont="1" applyFill="1" applyBorder="1" applyAlignment="1">
      <alignment horizontal="center"/>
    </xf>
    <xf numFmtId="0" fontId="25" fillId="2" borderId="0" xfId="0" applyFont="1" applyFill="1" applyAlignment="1">
      <alignment horizontal="left" vertical="center" wrapText="1" indent="2"/>
    </xf>
    <xf numFmtId="0" fontId="13" fillId="2" borderId="0" xfId="3" applyFont="1" applyFill="1" applyAlignment="1">
      <alignment vertical="center"/>
    </xf>
    <xf numFmtId="0" fontId="61" fillId="8" borderId="0" xfId="2" applyFont="1" applyFill="1" applyBorder="1" applyAlignment="1">
      <alignment horizontal="left" vertical="center" wrapText="1"/>
    </xf>
    <xf numFmtId="0" fontId="61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2" fillId="2" borderId="0" xfId="3" applyFont="1" applyFill="1" applyAlignment="1">
      <alignment horizontal="left" vertical="center"/>
    </xf>
    <xf numFmtId="171" fontId="49" fillId="0" borderId="0" xfId="7" applyNumberFormat="1" applyFont="1" applyFill="1" applyBorder="1" applyAlignment="1">
      <alignment vertical="center" wrapText="1"/>
    </xf>
    <xf numFmtId="171" fontId="10" fillId="0" borderId="0" xfId="3" applyNumberFormat="1" applyFont="1" applyAlignment="1">
      <alignment horizontal="left" vertical="center"/>
    </xf>
    <xf numFmtId="0" fontId="41" fillId="6" borderId="28" xfId="3" applyFont="1" applyFill="1" applyBorder="1" applyAlignment="1">
      <alignment horizontal="left" vertical="center" wrapText="1"/>
    </xf>
  </cellXfs>
  <cellStyles count="8">
    <cellStyle name="Hyperlink 2" xfId="4" xr:uid="{00000000-0005-0000-0000-000001000000}"/>
    <cellStyle name="Lien hypertexte" xfId="2" builtinId="8"/>
    <cellStyle name="Milliers" xfId="1" builtinId="3"/>
    <cellStyle name="Milliers [0]" xfId="7" builtinId="6"/>
    <cellStyle name="Normal" xfId="0" builtinId="0"/>
    <cellStyle name="Normal 2" xfId="3" xr:uid="{00000000-0005-0000-0000-000004000000}"/>
    <cellStyle name="Pourcentage" xfId="6" builtinId="5"/>
    <cellStyle name="Texte explicatif" xfId="5" builtinId="53"/>
  </cellStyles>
  <dxfs count="108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168" formatCode="_-* #,##0.00_-;\-* #,##0.00_-;_-* &quot;-&quot;_-;_-@_-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07"/>
      <tableStyleElement type="firstRowStripe" dxfId="106"/>
      <tableStyleElement type="secondRowStripe" dxfId="105"/>
    </tableStyle>
    <tableStyle name="EITI Table 3" pivot="0" count="3" xr9:uid="{75225649-1FD3-452E-B344-3C5F7BA5401C}">
      <tableStyleElement type="headerRow" dxfId="104"/>
      <tableStyleElement type="firstRowStripe" dxfId="103"/>
      <tableStyleElement type="secondRowStripe" dxfId="102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66700" y="1083242"/>
          <a:ext cx="13477875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64583" y="0"/>
          <a:ext cx="13705417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68941" y="0"/>
          <a:ext cx="16730383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3109121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197827" y="0"/>
          <a:ext cx="17452731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14</xdr:col>
      <xdr:colOff>9788</xdr:colOff>
      <xdr:row>56</xdr:row>
      <xdr:rowOff>16132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marc/Library/Containers/com.microsoft.Excel/Data/Documents/C:/Users/kr65/Downloads/SD/2.0/Summary%20Data%202.0%20data%20validation%20french%20transl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3:I46" totalsRowShown="0" headerRowDxfId="101" dataDxfId="100" tableBorderDxfId="99" headerRowCellStyle="Normal 2">
  <autoFilter ref="B33:I46" xr:uid="{00000000-0009-0000-0100-000009000000}"/>
  <tableColumns count="8">
    <tableColumn id="1" xr3:uid="{00000000-0010-0000-0000-000001000000}" name="Nom complet de l’entreprise" dataDxfId="98"/>
    <tableColumn id="7" xr3:uid="{808AAC1E-1D33-4EC8-B148-4FFBA7D63DC5}" name="Type d'entreprise" dataDxfId="97" dataCellStyle="Normal 2"/>
    <tableColumn id="2" xr3:uid="{00000000-0010-0000-0000-000002000000}" name="Identifiant de l’entreprise" dataDxfId="96"/>
    <tableColumn id="5" xr3:uid="{00000000-0010-0000-0000-000005000000}" name="Secteur" dataDxfId="95" dataCellStyle="Normal 2"/>
    <tableColumn id="3" xr3:uid="{00000000-0010-0000-0000-000003000000}" name="Matières premières (séparation par virgule)" dataDxfId="94" dataCellStyle="Normal 2"/>
    <tableColumn id="4" xr3:uid="{00000000-0010-0000-0000-000004000000}" name="Cotation boursière ou site Internet d’entreprise " dataDxfId="93"/>
    <tableColumn id="8" xr3:uid="{22462830-EB9B-4EA7-8DF6-E0AD5C287116}" name="Rapport financier audité (si indisponible, bilan comptable ou flux de trésorerie…)" dataDxfId="92"/>
    <tableColumn id="6" xr3:uid="{00000000-0010-0000-0000-000006000000}" name="Rapport de paiements à l’État" dataDxfId="91"/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4" totalsRowShown="0" headerRowDxfId="4" dataDxfId="3">
  <autoFilter ref="N2:P74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27" totalsRowShown="0" headerRowDxfId="90" dataDxfId="89" tableBorderDxfId="88" headerRowCellStyle="Normal 2">
  <autoFilter ref="B20:E27" xr:uid="{00000000-0009-0000-0100-00000B000000}"/>
  <tableColumns count="4">
    <tableColumn id="1" xr3:uid="{00000000-0010-0000-0100-000001000000}" name="Nom complet de l’entité" dataDxfId="87" dataCellStyle="Normal 2"/>
    <tableColumn id="4" xr3:uid="{A515A55C-F4BE-4632-9726-8C5991446E4D}" name="Type d'Agence" dataDxfId="86" dataCellStyle="Normal 2"/>
    <tableColumn id="2" xr3:uid="{00000000-0010-0000-0100-000002000000}" name="N° d’identifiant (le cas échéant)" dataDxfId="85"/>
    <tableColumn id="3" xr3:uid="{00000000-0010-0000-0100-000003000000}" name="Total déclaré" dataDxfId="84"/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49:J66" totalsRowShown="0" headerRowDxfId="83" dataDxfId="82" tableBorderDxfId="81" headerRowCellStyle="Normal 2">
  <autoFilter ref="B49:J66" xr:uid="{00000000-0009-0000-0100-00000E000000}"/>
  <tableColumns count="9">
    <tableColumn id="1" xr3:uid="{00000000-0010-0000-0200-000001000000}" name="Nom complet du projet" dataDxfId="80"/>
    <tableColumn id="2" xr3:uid="{00000000-0010-0000-0200-000002000000}" name="Référence(s) de la convention juridique : contrat, licence, bail, concession,..." dataDxfId="79"/>
    <tableColumn id="3" xr3:uid="{00000000-0010-0000-0200-000003000000}" name="Sociétés associées, commencer par l’Opérateur" dataDxfId="78"/>
    <tableColumn id="5" xr3:uid="{00000000-0010-0000-0200-000005000000}" name="Matières premières (une matière/ligne)" dataDxfId="77" dataCellStyle="Normal 2"/>
    <tableColumn id="6" xr3:uid="{00000000-0010-0000-0200-000006000000}" name="Statut" dataDxfId="76"/>
    <tableColumn id="7" xr3:uid="{00000000-0010-0000-0200-000007000000}" name="Volume de production" dataDxfId="75"/>
    <tableColumn id="8" xr3:uid="{00000000-0010-0000-0200-000008000000}" name="Unité" dataDxfId="74"/>
    <tableColumn id="9" xr3:uid="{69ACE613-4186-4537-828E-9BCF9A056E9C}" name="Valeur de production" dataDxfId="73"/>
    <tableColumn id="10" xr3:uid="{34361E49-3DC3-4CE9-84F8-49A8DCDE718A}" name="Devise" dataDxfId="72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61" totalsRowShown="0" headerRowDxfId="71" dataDxfId="70">
  <autoFilter ref="B21:K61" xr:uid="{00000000-0009-0000-0100-000006000000}"/>
  <tableColumns count="10">
    <tableColumn id="8" xr3:uid="{00000000-0010-0000-0300-000008000000}" name="GFS Niveau 1" dataDxfId="69"/>
    <tableColumn id="9" xr3:uid="{00000000-0010-0000-0300-000009000000}" name="GFS Niveau 2" dataDxfId="68"/>
    <tableColumn id="10" xr3:uid="{00000000-0010-0000-0300-00000A000000}" name="GFS Niveau 3" dataDxfId="67"/>
    <tableColumn id="7" xr3:uid="{00000000-0010-0000-0300-000007000000}" name="GFS Niveau 4" dataDxfId="66"/>
    <tableColumn id="1" xr3:uid="{00000000-0010-0000-0300-000001000000}" name="Classification SFP" dataDxfId="65"/>
    <tableColumn id="11" xr3:uid="{00000000-0010-0000-0300-00000B000000}" name="Secteur" dataDxfId="64"/>
    <tableColumn id="3" xr3:uid="{00000000-0010-0000-0300-000003000000}" name="Nom du flux de revenus" dataDxfId="63"/>
    <tableColumn id="4" xr3:uid="{00000000-0010-0000-0300-000004000000}" name="Entité de l’État" dataDxfId="62"/>
    <tableColumn id="5" xr3:uid="{00000000-0010-0000-0300-000005000000}" name="Valeur des revenus" dataDxfId="61"/>
    <tableColumn id="2" xr3:uid="{8F9EFD48-22AC-49D1-90C9-330FE689ED70}" name="Devise" dataDxfId="60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213" totalsRowShown="0" headerRowDxfId="59" dataDxfId="58">
  <autoFilter ref="B14:N213" xr:uid="{00000000-0009-0000-0100-00000A000000}"/>
  <tableColumns count="13">
    <tableColumn id="7" xr3:uid="{00000000-0010-0000-0400-000007000000}" name="Secteur" dataDxfId="57"/>
    <tableColumn id="1" xr3:uid="{00000000-0010-0000-0400-000001000000}" name="Entreprise" dataDxfId="56"/>
    <tableColumn id="3" xr3:uid="{00000000-0010-0000-0400-000003000000}" name="Entité de l’État" dataDxfId="55"/>
    <tableColumn id="4" xr3:uid="{00000000-0010-0000-0400-000004000000}" name="Nom du paiement" dataDxfId="54"/>
    <tableColumn id="5" xr3:uid="{00000000-0010-0000-0400-000005000000}" name="Perçu par projet (O/N)" dataDxfId="53"/>
    <tableColumn id="6" xr3:uid="{00000000-0010-0000-0400-000006000000}" name="Déclaré par projet (O/N)" dataDxfId="52"/>
    <tableColumn id="2" xr3:uid="{00000000-0010-0000-0400-000002000000}" name="Nom du projet" dataDxfId="51"/>
    <tableColumn id="13" xr3:uid="{00000000-0010-0000-0400-00000D000000}" name="Devise de déclaration" dataDxfId="50"/>
    <tableColumn id="14" xr3:uid="{00000000-0010-0000-0400-00000E000000}" name="Valeur de revenus" dataDxfId="49" dataCellStyle="Milliers [0]"/>
    <tableColumn id="18" xr3:uid="{00000000-0010-0000-0400-000012000000}" name="Paiement effectué en nature?" dataDxfId="48"/>
    <tableColumn id="8" xr3:uid="{4EDA321B-D206-45BE-AA21-450873EED28F}" name="Volume en nature (si applicable)" dataDxfId="47"/>
    <tableColumn id="9" xr3:uid="{7C32B81E-95F3-4AFA-A063-B66F8C1C5A0B}" name="Unité (si applicable)" dataDxfId="46"/>
    <tableColumn id="11" xr3:uid="{F3B0EE0C-7585-4B02-A792-5C92BFE24FBA}" name="Commentaires" dataDxfId="45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mailto:de.ser@eitimadagascar.mg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https://eitimadagascar.mg/wp/rapport-2022/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hyperlink" Target="https://eitimadagascar.mg/wp/rapport-de-reconciliation-2022/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42" Type="http://schemas.openxmlformats.org/officeDocument/2006/relationships/hyperlink" Target="https://eitimadagascar.mg/wp/rapport-de-reconciliation-2022/" TargetMode="External"/><Relationship Id="rId47" Type="http://schemas.openxmlformats.org/officeDocument/2006/relationships/hyperlink" Target="https://eitimadagascar.mg/wp/rapport-de-reconciliation-2022/" TargetMode="External"/><Relationship Id="rId50" Type="http://schemas.openxmlformats.org/officeDocument/2006/relationships/hyperlink" Target="https://eitimadagascar.mg/wp/rapport-de-reconciliation-2022/" TargetMode="External"/><Relationship Id="rId55" Type="http://schemas.openxmlformats.org/officeDocument/2006/relationships/hyperlink" Target="https://eitimadagascar.mg/wp/rapport-de-reconciliation-2022/" TargetMode="External"/><Relationship Id="rId7" Type="http://schemas.openxmlformats.org/officeDocument/2006/relationships/hyperlink" Target="https://eiti.org/fr/document/norme-itie-2016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s://eitimadagascar.mg/wp/rapport-de-reconciliation-2022/" TargetMode="External"/><Relationship Id="rId40" Type="http://schemas.openxmlformats.org/officeDocument/2006/relationships/hyperlink" Target="https://eitimadagascar.mg/wp/rapport-de-reconciliation-2022/" TargetMode="External"/><Relationship Id="rId45" Type="http://schemas.openxmlformats.org/officeDocument/2006/relationships/hyperlink" Target="https://eitimadagascar.mg/wp/rapport-de-reconciliation-2022/" TargetMode="External"/><Relationship Id="rId53" Type="http://schemas.openxmlformats.org/officeDocument/2006/relationships/hyperlink" Target="https://eitimadagascar.mg/wp/rapport-de-reconciliation-2022/" TargetMode="External"/><Relationship Id="rId5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s://eitimadagascar.mg/wp/rapport-de-reconciliation-2022/" TargetMode="External"/><Relationship Id="rId43" Type="http://schemas.openxmlformats.org/officeDocument/2006/relationships/hyperlink" Target="https://eitimadagascar.mg/wp/rapport-de-reconciliation-2022/" TargetMode="External"/><Relationship Id="rId48" Type="http://schemas.openxmlformats.org/officeDocument/2006/relationships/hyperlink" Target="https://eitimadagascar.mg/wp/rapport-de-reconciliation-2022/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s://eiti.org/fr/document/norme-itie-2016" TargetMode="External"/><Relationship Id="rId51" Type="http://schemas.openxmlformats.org/officeDocument/2006/relationships/hyperlink" Target="https://eitimadagascar.mg/wp/rapport-de-reconciliation-2022/" TargetMode="External"/><Relationship Id="rId3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hyperlink" Target="https://eitimadagascar.mg/wp/rapport-de-reconciliation-2022/" TargetMode="External"/><Relationship Id="rId46" Type="http://schemas.openxmlformats.org/officeDocument/2006/relationships/hyperlink" Target="https://eitimadagascar.mg/wp/rapport-de-reconciliation-2022/" TargetMode="External"/><Relationship Id="rId20" Type="http://schemas.openxmlformats.org/officeDocument/2006/relationships/hyperlink" Target="https://eiti.org/fr/document/norme-itie-2016" TargetMode="External"/><Relationship Id="rId41" Type="http://schemas.openxmlformats.org/officeDocument/2006/relationships/hyperlink" Target="https://eitimadagascar.mg/wp/rapport-de-reconciliation-2022/" TargetMode="External"/><Relationship Id="rId54" Type="http://schemas.openxmlformats.org/officeDocument/2006/relationships/hyperlink" Target="https://eitimadagascar.mg/wp/rapport-de-reconciliation-2022/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s://eitimadagascar.mg/wp/rapport-de-reconciliation-2022/" TargetMode="External"/><Relationship Id="rId49" Type="http://schemas.openxmlformats.org/officeDocument/2006/relationships/hyperlink" Target="https://eitimadagascar.mg/wp/rapport-de-reconciliation-2022/" TargetMode="External"/><Relationship Id="rId57" Type="http://schemas.openxmlformats.org/officeDocument/2006/relationships/drawing" Target="../drawings/drawing3.xml"/><Relationship Id="rId10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4" Type="http://schemas.openxmlformats.org/officeDocument/2006/relationships/hyperlink" Target="https://www.arcgis.com/home/webmap/viewer.html?webmap=b4d144bc4cb94413adc74f98d1c80a6d" TargetMode="External"/><Relationship Id="rId52" Type="http://schemas.openxmlformats.org/officeDocument/2006/relationships/hyperlink" Target="https://eitimadagascar.mg/wp/rapport-de-reconciliation-2022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otinto.com/" TargetMode="External"/><Relationship Id="rId13" Type="http://schemas.openxmlformats.org/officeDocument/2006/relationships/table" Target="../tables/table3.xml"/><Relationship Id="rId3" Type="http://schemas.openxmlformats.org/officeDocument/2006/relationships/hyperlink" Target="https://eiti.org/fr/pays" TargetMode="External"/><Relationship Id="rId7" Type="http://schemas.openxmlformats.org/officeDocument/2006/relationships/hyperlink" Target="http://www.madagascaroil.com/" TargetMode="External"/><Relationship Id="rId12" Type="http://schemas.openxmlformats.org/officeDocument/2006/relationships/table" Target="../tables/table2.xml"/><Relationship Id="rId2" Type="http://schemas.openxmlformats.org/officeDocument/2006/relationships/hyperlink" Target="https://eiti.org/fr/document/modele-donnees-resumees-iti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://www.toliarasands.com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://www.ambatovy.mg/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mailto:data@eiti.org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5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topLeftCell="A8" zoomScaleNormal="83" workbookViewId="0">
      <selection activeCell="C14" sqref="C14:E14"/>
    </sheetView>
  </sheetViews>
  <sheetFormatPr baseColWidth="10" defaultColWidth="4" defaultRowHeight="24" customHeight="1" x14ac:dyDescent="0.25"/>
  <cols>
    <col min="1" max="1" width="4" style="12"/>
    <col min="2" max="2" width="4" style="12" hidden="1" customWidth="1"/>
    <col min="3" max="3" width="76.42578125" style="12" customWidth="1"/>
    <col min="4" max="4" width="2.85546875" style="12" customWidth="1"/>
    <col min="5" max="5" width="61.7109375" style="12" customWidth="1"/>
    <col min="6" max="6" width="10.7109375" style="12" customWidth="1"/>
    <col min="7" max="7" width="50.42578125" style="12" customWidth="1"/>
    <col min="8" max="14" width="4" style="12"/>
    <col min="15" max="15" width="42" style="12" bestFit="1" customWidth="1"/>
    <col min="16" max="16384" width="4" style="12"/>
  </cols>
  <sheetData>
    <row r="1" spans="3:7" ht="15.75" customHeight="1" x14ac:dyDescent="0.25"/>
    <row r="2" spans="3:7" ht="16.5" x14ac:dyDescent="0.25"/>
    <row r="3" spans="3:7" ht="16.5" x14ac:dyDescent="0.25">
      <c r="E3" s="13"/>
      <c r="G3" s="13"/>
    </row>
    <row r="4" spans="3:7" ht="16.5" x14ac:dyDescent="0.25">
      <c r="E4" s="13" t="s">
        <v>2141</v>
      </c>
      <c r="F4" s="248"/>
      <c r="G4" s="335">
        <v>45681</v>
      </c>
    </row>
    <row r="5" spans="3:7" ht="16.5" x14ac:dyDescent="0.25"/>
    <row r="6" spans="3:7" ht="27" customHeight="1" x14ac:dyDescent="0.25"/>
    <row r="7" spans="3:7" ht="0.6" customHeight="1" x14ac:dyDescent="0.25"/>
    <row r="8" spans="3:7" ht="20.100000000000001" customHeight="1" x14ac:dyDescent="0.25"/>
    <row r="9" spans="3:7" ht="16.5" x14ac:dyDescent="0.25">
      <c r="C9" s="14"/>
      <c r="D9" s="15"/>
      <c r="E9" s="15"/>
      <c r="F9" s="16"/>
      <c r="G9" s="16"/>
    </row>
    <row r="10" spans="3:7" x14ac:dyDescent="0.25">
      <c r="C10" s="17" t="s">
        <v>2142</v>
      </c>
      <c r="D10" s="18"/>
      <c r="E10" s="18"/>
      <c r="F10" s="16"/>
      <c r="G10" s="16"/>
    </row>
    <row r="11" spans="3:7" ht="16.5" x14ac:dyDescent="0.25">
      <c r="C11" s="19" t="s">
        <v>2382</v>
      </c>
      <c r="D11" s="20"/>
      <c r="E11" s="20"/>
      <c r="F11" s="16"/>
      <c r="G11" s="16"/>
    </row>
    <row r="12" spans="3:7" ht="16.5" x14ac:dyDescent="0.25">
      <c r="C12" s="14"/>
      <c r="D12" s="15"/>
      <c r="E12" s="15"/>
      <c r="F12" s="16"/>
      <c r="G12" s="16"/>
    </row>
    <row r="13" spans="3:7" ht="16.5" x14ac:dyDescent="0.25">
      <c r="C13" s="21" t="s">
        <v>2539</v>
      </c>
      <c r="D13" s="15"/>
      <c r="E13" s="15"/>
      <c r="F13" s="16"/>
      <c r="G13" s="16"/>
    </row>
    <row r="14" spans="3:7" ht="16.5" x14ac:dyDescent="0.25">
      <c r="C14" s="348" t="s">
        <v>2143</v>
      </c>
      <c r="D14" s="348"/>
      <c r="E14" s="348"/>
      <c r="F14" s="16"/>
      <c r="G14" s="16"/>
    </row>
    <row r="15" spans="3:7" ht="16.5" x14ac:dyDescent="0.25">
      <c r="C15" s="22"/>
      <c r="D15" s="22"/>
      <c r="E15" s="22"/>
      <c r="F15" s="16"/>
      <c r="G15" s="16"/>
    </row>
    <row r="16" spans="3:7" ht="16.5" x14ac:dyDescent="0.25">
      <c r="C16" s="23" t="s">
        <v>2144</v>
      </c>
      <c r="D16" s="24"/>
      <c r="E16" s="24"/>
      <c r="F16" s="16"/>
      <c r="G16" s="16"/>
    </row>
    <row r="17" spans="3:7" ht="16.5" x14ac:dyDescent="0.25">
      <c r="C17" s="25" t="s">
        <v>2145</v>
      </c>
      <c r="D17" s="24"/>
      <c r="E17" s="24"/>
      <c r="F17" s="16"/>
      <c r="G17" s="16"/>
    </row>
    <row r="18" spans="3:7" ht="16.5" x14ac:dyDescent="0.25">
      <c r="C18" s="25" t="s">
        <v>2146</v>
      </c>
      <c r="D18" s="24"/>
      <c r="E18" s="24"/>
      <c r="F18" s="16"/>
      <c r="G18" s="16"/>
    </row>
    <row r="19" spans="3:7" ht="16.5" x14ac:dyDescent="0.25">
      <c r="C19" s="356" t="s">
        <v>2147</v>
      </c>
      <c r="D19" s="356"/>
      <c r="E19" s="356"/>
      <c r="F19" s="16"/>
      <c r="G19" s="16"/>
    </row>
    <row r="20" spans="3:7" ht="32.1" customHeight="1" x14ac:dyDescent="0.25">
      <c r="C20" s="347" t="s">
        <v>2148</v>
      </c>
      <c r="D20" s="347"/>
      <c r="E20" s="347"/>
      <c r="F20" s="16"/>
      <c r="G20" s="16"/>
    </row>
    <row r="21" spans="3:7" ht="16.5" x14ac:dyDescent="0.25">
      <c r="C21" s="24"/>
      <c r="D21" s="24"/>
      <c r="E21" s="24"/>
      <c r="F21" s="16"/>
      <c r="G21" s="16"/>
    </row>
    <row r="22" spans="3:7" ht="16.5" x14ac:dyDescent="0.25">
      <c r="C22" s="26" t="s">
        <v>2149</v>
      </c>
      <c r="D22" s="27"/>
      <c r="E22" s="27"/>
      <c r="F22" s="16"/>
      <c r="G22" s="16"/>
    </row>
    <row r="23" spans="3:7" ht="16.5" x14ac:dyDescent="0.25">
      <c r="C23" s="27"/>
      <c r="D23" s="27"/>
      <c r="E23" s="27"/>
      <c r="F23" s="16"/>
      <c r="G23" s="16"/>
    </row>
    <row r="24" spans="3:7" ht="16.5" x14ac:dyDescent="0.25">
      <c r="C24" s="28"/>
      <c r="D24" s="18"/>
      <c r="E24" s="18"/>
      <c r="F24" s="16"/>
      <c r="G24" s="16"/>
    </row>
    <row r="25" spans="3:7" ht="16.5" x14ac:dyDescent="0.25">
      <c r="C25" s="29" t="s">
        <v>2150</v>
      </c>
      <c r="D25" s="18"/>
      <c r="E25" s="18"/>
      <c r="F25" s="16"/>
      <c r="G25" s="16"/>
    </row>
    <row r="26" spans="3:7" ht="16.5" x14ac:dyDescent="0.25">
      <c r="C26" s="30"/>
      <c r="D26" s="18"/>
      <c r="E26" s="18"/>
      <c r="F26" s="16"/>
      <c r="G26" s="16"/>
    </row>
    <row r="27" spans="3:7" ht="16.5" x14ac:dyDescent="0.25">
      <c r="C27" s="31" t="s">
        <v>2151</v>
      </c>
      <c r="D27" s="18"/>
      <c r="E27" s="18"/>
      <c r="F27" s="16"/>
      <c r="G27" s="16"/>
    </row>
    <row r="28" spans="3:7" ht="16.5" x14ac:dyDescent="0.25">
      <c r="C28" s="31" t="s">
        <v>2152</v>
      </c>
      <c r="D28" s="18"/>
      <c r="E28" s="18"/>
      <c r="F28" s="16"/>
      <c r="G28" s="16"/>
    </row>
    <row r="29" spans="3:7" ht="16.5" x14ac:dyDescent="0.25">
      <c r="C29" s="31" t="s">
        <v>2153</v>
      </c>
      <c r="D29" s="18"/>
      <c r="E29" s="18"/>
      <c r="F29" s="16"/>
      <c r="G29" s="16"/>
    </row>
    <row r="30" spans="3:7" ht="16.5" x14ac:dyDescent="0.25">
      <c r="C30" s="31" t="s">
        <v>2154</v>
      </c>
      <c r="D30" s="18"/>
      <c r="E30" s="18"/>
      <c r="F30" s="16"/>
      <c r="G30" s="16"/>
    </row>
    <row r="31" spans="3:7" ht="16.5" x14ac:dyDescent="0.25">
      <c r="C31" s="31" t="s">
        <v>2155</v>
      </c>
      <c r="D31" s="18"/>
      <c r="E31" s="18"/>
      <c r="F31" s="16"/>
      <c r="G31" s="16"/>
    </row>
    <row r="32" spans="3:7" ht="16.5" x14ac:dyDescent="0.25">
      <c r="C32" s="28"/>
      <c r="D32" s="28"/>
      <c r="E32" s="28"/>
      <c r="F32" s="16"/>
      <c r="G32" s="16"/>
    </row>
    <row r="33" spans="3:7" ht="16.5" x14ac:dyDescent="0.3">
      <c r="C33" s="349" t="s">
        <v>2065</v>
      </c>
      <c r="D33" s="349"/>
      <c r="E33" s="32" t="s">
        <v>2107</v>
      </c>
      <c r="F33" s="16"/>
      <c r="G33" s="16"/>
    </row>
    <row r="34" spans="3:7" s="33" customFormat="1" ht="16.5" x14ac:dyDescent="0.3">
      <c r="C34" s="34"/>
      <c r="D34" s="34"/>
      <c r="E34" s="35"/>
    </row>
    <row r="35" spans="3:7" s="36" customFormat="1" ht="33" x14ac:dyDescent="0.25">
      <c r="C35" s="249" t="s">
        <v>2383</v>
      </c>
      <c r="E35" s="37" t="s">
        <v>2156</v>
      </c>
      <c r="G35" s="38" t="s">
        <v>2157</v>
      </c>
    </row>
    <row r="36" spans="3:7" s="33" customFormat="1" ht="16.5" x14ac:dyDescent="0.25">
      <c r="C36" s="39"/>
      <c r="E36" s="39"/>
      <c r="G36" s="39"/>
    </row>
    <row r="37" spans="3:7" ht="16.5" x14ac:dyDescent="0.3">
      <c r="C37" s="23" t="s">
        <v>2066</v>
      </c>
      <c r="D37" s="28"/>
      <c r="E37" s="40"/>
      <c r="F37" s="16"/>
      <c r="G37" s="16"/>
    </row>
    <row r="38" spans="3:7" ht="16.5" x14ac:dyDescent="0.3">
      <c r="C38" s="41"/>
      <c r="D38" s="41"/>
      <c r="E38" s="42"/>
    </row>
    <row r="40" spans="3:7" ht="15.6" customHeight="1" x14ac:dyDescent="0.25">
      <c r="C40" s="43" t="s">
        <v>2158</v>
      </c>
      <c r="D40" s="44"/>
      <c r="E40" s="45" t="s">
        <v>2159</v>
      </c>
      <c r="F40" s="46"/>
      <c r="G40" s="47"/>
    </row>
    <row r="41" spans="3:7" ht="43.5" customHeight="1" x14ac:dyDescent="0.25">
      <c r="C41" s="48" t="s">
        <v>2160</v>
      </c>
      <c r="D41" s="44"/>
      <c r="E41" s="49" t="s">
        <v>2161</v>
      </c>
      <c r="F41" s="50"/>
      <c r="G41" s="51"/>
    </row>
    <row r="42" spans="3:7" ht="45" customHeight="1" x14ac:dyDescent="0.25">
      <c r="C42" s="48" t="s">
        <v>2162</v>
      </c>
      <c r="D42" s="44"/>
      <c r="E42" s="352" t="s">
        <v>2163</v>
      </c>
      <c r="F42" s="353"/>
      <c r="G42" s="51"/>
    </row>
    <row r="43" spans="3:7" ht="30" customHeight="1" x14ac:dyDescent="0.25">
      <c r="C43" s="48" t="s">
        <v>2164</v>
      </c>
      <c r="D43" s="44"/>
      <c r="E43" s="49" t="s">
        <v>2165</v>
      </c>
      <c r="F43" s="50"/>
      <c r="G43" s="51"/>
    </row>
    <row r="44" spans="3:7" ht="48" customHeight="1" x14ac:dyDescent="0.25">
      <c r="C44" s="52" t="s">
        <v>2166</v>
      </c>
      <c r="D44" s="44"/>
      <c r="E44" s="354" t="s">
        <v>2167</v>
      </c>
      <c r="F44" s="355"/>
      <c r="G44" s="53"/>
    </row>
    <row r="45" spans="3:7" ht="9" customHeight="1" x14ac:dyDescent="0.25"/>
    <row r="46" spans="3:7" ht="17.25" customHeight="1" thickBot="1" x14ac:dyDescent="0.35">
      <c r="C46" s="350" t="s">
        <v>2168</v>
      </c>
      <c r="D46" s="350"/>
      <c r="E46" s="350"/>
      <c r="F46" s="350"/>
      <c r="G46" s="350"/>
    </row>
    <row r="47" spans="3:7" ht="24" customHeight="1" thickBot="1" x14ac:dyDescent="0.35">
      <c r="C47" s="351" t="s">
        <v>2169</v>
      </c>
      <c r="D47" s="351"/>
      <c r="E47" s="351"/>
      <c r="F47" s="351"/>
      <c r="G47" s="351"/>
    </row>
    <row r="48" spans="3:7" ht="19.5" customHeight="1" thickBot="1" x14ac:dyDescent="0.35">
      <c r="C48" s="350" t="s">
        <v>2170</v>
      </c>
      <c r="D48" s="350"/>
      <c r="E48" s="350"/>
      <c r="F48" s="350"/>
      <c r="G48" s="350"/>
    </row>
    <row r="49" spans="2:15" ht="18.75" customHeight="1" thickBot="1" x14ac:dyDescent="0.35">
      <c r="C49" s="344" t="s">
        <v>2171</v>
      </c>
      <c r="D49" s="344"/>
      <c r="E49" s="344"/>
      <c r="F49" s="344"/>
      <c r="G49" s="344"/>
    </row>
    <row r="50" spans="2:15" ht="17.25" thickBot="1" x14ac:dyDescent="0.3">
      <c r="C50" s="54"/>
      <c r="D50" s="54"/>
      <c r="E50" s="54"/>
      <c r="F50" s="54"/>
      <c r="G50" s="55"/>
    </row>
    <row r="51" spans="2:15" ht="18.75" customHeight="1" x14ac:dyDescent="0.25">
      <c r="C51" s="345" t="s">
        <v>2172</v>
      </c>
      <c r="D51" s="345"/>
      <c r="E51" s="345"/>
    </row>
    <row r="52" spans="2:15" ht="16.5" x14ac:dyDescent="0.25">
      <c r="C52" s="346" t="s">
        <v>2381</v>
      </c>
      <c r="D52" s="346"/>
      <c r="E52" s="346"/>
    </row>
    <row r="53" spans="2:15" ht="16.5" x14ac:dyDescent="0.25">
      <c r="B53" s="56" t="s">
        <v>2173</v>
      </c>
      <c r="C53" s="57"/>
      <c r="D53" s="56"/>
      <c r="E53" s="58"/>
      <c r="F53" s="56"/>
      <c r="G53" s="56"/>
    </row>
    <row r="54" spans="2:15" ht="16.5" x14ac:dyDescent="0.25">
      <c r="B54" s="59"/>
      <c r="C54" s="59"/>
      <c r="E54" s="60"/>
      <c r="G54" s="60"/>
    </row>
    <row r="55" spans="2:15" s="56" customFormat="1" ht="16.5" x14ac:dyDescent="0.25">
      <c r="B55" s="56" t="s">
        <v>2174</v>
      </c>
      <c r="C55" s="61"/>
      <c r="E55" s="62"/>
    </row>
    <row r="56" spans="2:15" s="56" customFormat="1" ht="16.5" x14ac:dyDescent="0.25">
      <c r="B56" s="56" t="s">
        <v>2174</v>
      </c>
      <c r="C56" s="61"/>
      <c r="E56" s="62"/>
    </row>
    <row r="57" spans="2:15" ht="15" customHeight="1" x14ac:dyDescent="0.25">
      <c r="B57" s="59"/>
      <c r="C57" s="59"/>
      <c r="E57" s="60"/>
      <c r="G57" s="60"/>
    </row>
    <row r="58" spans="2:15" ht="16.5" x14ac:dyDescent="0.25">
      <c r="B58" s="56" t="s">
        <v>2175</v>
      </c>
      <c r="C58" s="63"/>
      <c r="D58" s="56"/>
      <c r="E58" s="58"/>
      <c r="F58" s="56"/>
      <c r="G58" s="56"/>
      <c r="O58" s="56"/>
    </row>
    <row r="59" spans="2:15" s="56" customFormat="1" ht="16.5" x14ac:dyDescent="0.25">
      <c r="B59" s="56" t="s">
        <v>2175</v>
      </c>
      <c r="C59" s="61"/>
      <c r="E59" s="58"/>
    </row>
    <row r="60" spans="2:15" ht="16.5" x14ac:dyDescent="0.25">
      <c r="B60" s="56" t="s">
        <v>2175</v>
      </c>
      <c r="C60" s="61"/>
      <c r="D60" s="56"/>
      <c r="E60" s="62"/>
      <c r="F60" s="56"/>
      <c r="G60" s="56"/>
    </row>
    <row r="61" spans="2:15" s="56" customFormat="1" ht="16.5" x14ac:dyDescent="0.25">
      <c r="B61" s="56" t="s">
        <v>2175</v>
      </c>
      <c r="C61" s="61"/>
      <c r="E61" s="58"/>
      <c r="G61" s="64"/>
    </row>
    <row r="62" spans="2:15" ht="16.5" x14ac:dyDescent="0.25">
      <c r="B62" s="56" t="s">
        <v>2175</v>
      </c>
      <c r="C62" s="63"/>
      <c r="D62" s="56"/>
      <c r="E62" s="58"/>
      <c r="F62" s="56"/>
      <c r="G62" s="56"/>
    </row>
    <row r="63" spans="2:15" ht="16.5" x14ac:dyDescent="0.25">
      <c r="B63" s="56" t="s">
        <v>2175</v>
      </c>
      <c r="C63" s="61"/>
      <c r="D63" s="56"/>
      <c r="E63" s="62"/>
      <c r="F63" s="56"/>
      <c r="G63" s="56"/>
    </row>
    <row r="64" spans="2:15" s="56" customFormat="1" ht="16.5" x14ac:dyDescent="0.25">
      <c r="B64" s="56" t="s">
        <v>2175</v>
      </c>
      <c r="C64" s="61"/>
      <c r="E64" s="58"/>
      <c r="G64" s="64"/>
    </row>
    <row r="65" spans="2:7" ht="16.5" x14ac:dyDescent="0.25">
      <c r="B65" s="56" t="s">
        <v>2175</v>
      </c>
      <c r="C65" s="63"/>
      <c r="D65" s="56"/>
      <c r="E65" s="58"/>
      <c r="F65" s="56"/>
      <c r="G65" s="56"/>
    </row>
    <row r="66" spans="2:7" s="56" customFormat="1" ht="16.5" x14ac:dyDescent="0.25">
      <c r="B66" s="56" t="s">
        <v>2175</v>
      </c>
      <c r="C66" s="61"/>
      <c r="E66" s="62"/>
    </row>
    <row r="67" spans="2:7" s="56" customFormat="1" ht="16.5" x14ac:dyDescent="0.25">
      <c r="B67" s="56" t="s">
        <v>2175</v>
      </c>
      <c r="C67" s="61"/>
      <c r="E67" s="58"/>
      <c r="G67" s="64"/>
    </row>
    <row r="68" spans="2:7" s="56" customFormat="1" ht="16.5" x14ac:dyDescent="0.25">
      <c r="B68" s="59"/>
      <c r="C68" s="59"/>
      <c r="D68" s="12"/>
      <c r="E68" s="60"/>
      <c r="F68" s="12"/>
      <c r="G68" s="60"/>
    </row>
    <row r="69" spans="2:7" ht="16.5" x14ac:dyDescent="0.25">
      <c r="B69" s="56" t="s">
        <v>2176</v>
      </c>
      <c r="C69" s="57"/>
      <c r="D69" s="56"/>
      <c r="E69" s="58"/>
      <c r="F69" s="56"/>
      <c r="G69" s="56"/>
    </row>
    <row r="70" spans="2:7" s="56" customFormat="1" ht="16.5" x14ac:dyDescent="0.25">
      <c r="B70" s="56" t="s">
        <v>2176</v>
      </c>
      <c r="C70" s="65"/>
      <c r="E70" s="58"/>
    </row>
    <row r="71" spans="2:7" s="56" customFormat="1" ht="16.5" x14ac:dyDescent="0.25">
      <c r="B71" s="56" t="s">
        <v>2176</v>
      </c>
      <c r="C71" s="65"/>
      <c r="E71" s="58"/>
    </row>
    <row r="72" spans="2:7" ht="16.5" x14ac:dyDescent="0.25">
      <c r="B72" s="56" t="s">
        <v>2176</v>
      </c>
      <c r="C72" s="65"/>
      <c r="D72" s="56"/>
      <c r="E72" s="58"/>
      <c r="F72" s="56"/>
      <c r="G72" s="56"/>
    </row>
    <row r="73" spans="2:7" s="56" customFormat="1" ht="16.5" x14ac:dyDescent="0.25">
      <c r="B73" s="56" t="s">
        <v>2176</v>
      </c>
      <c r="C73" s="65"/>
      <c r="E73" s="58"/>
    </row>
    <row r="74" spans="2:7" s="56" customFormat="1" ht="16.5" x14ac:dyDescent="0.25">
      <c r="B74" s="56" t="s">
        <v>2176</v>
      </c>
      <c r="C74" s="66"/>
      <c r="E74" s="58"/>
    </row>
    <row r="75" spans="2:7" ht="16.5" x14ac:dyDescent="0.25">
      <c r="B75" s="56" t="s">
        <v>2176</v>
      </c>
      <c r="C75" s="65"/>
      <c r="D75" s="56"/>
      <c r="E75" s="58"/>
      <c r="F75" s="56"/>
      <c r="G75" s="56"/>
    </row>
    <row r="76" spans="2:7" ht="16.5" x14ac:dyDescent="0.25">
      <c r="B76" s="56" t="s">
        <v>2176</v>
      </c>
      <c r="C76" s="65"/>
      <c r="D76" s="56"/>
      <c r="E76" s="58"/>
      <c r="F76" s="56"/>
      <c r="G76" s="56"/>
    </row>
    <row r="77" spans="2:7" ht="16.5" x14ac:dyDescent="0.25">
      <c r="B77" s="56" t="s">
        <v>2176</v>
      </c>
      <c r="C77" s="67"/>
      <c r="D77" s="56"/>
      <c r="E77" s="58"/>
      <c r="F77" s="56"/>
      <c r="G77" s="56"/>
    </row>
    <row r="78" spans="2:7" ht="16.5" x14ac:dyDescent="0.25">
      <c r="B78" s="56" t="s">
        <v>2176</v>
      </c>
      <c r="C78" s="65"/>
      <c r="D78" s="56"/>
      <c r="E78" s="68"/>
      <c r="F78" s="56"/>
      <c r="G78" s="56"/>
    </row>
    <row r="79" spans="2:7" ht="16.5" x14ac:dyDescent="0.25">
      <c r="B79" s="56" t="s">
        <v>2176</v>
      </c>
      <c r="C79" s="69"/>
      <c r="D79" s="56"/>
      <c r="E79" s="58"/>
      <c r="F79" s="56"/>
      <c r="G79" s="56"/>
    </row>
    <row r="80" spans="2:7" ht="16.5" x14ac:dyDescent="0.25">
      <c r="B80" s="56" t="s">
        <v>2176</v>
      </c>
      <c r="C80" s="65"/>
      <c r="D80" s="56"/>
      <c r="E80" s="58"/>
      <c r="F80" s="56"/>
      <c r="G80" s="56"/>
    </row>
    <row r="81" spans="2:7" ht="16.5" x14ac:dyDescent="0.25">
      <c r="B81" s="56" t="s">
        <v>2176</v>
      </c>
      <c r="C81" s="65"/>
      <c r="D81" s="56"/>
      <c r="E81" s="58"/>
      <c r="F81" s="56"/>
      <c r="G81" s="56"/>
    </row>
    <row r="82" spans="2:7" ht="16.5" x14ac:dyDescent="0.25">
      <c r="B82" s="56" t="s">
        <v>2176</v>
      </c>
      <c r="C82" s="65"/>
      <c r="D82" s="56"/>
      <c r="E82" s="58"/>
      <c r="F82" s="56"/>
      <c r="G82" s="56"/>
    </row>
    <row r="83" spans="2:7" ht="16.5" x14ac:dyDescent="0.25">
      <c r="B83" s="56" t="s">
        <v>2176</v>
      </c>
      <c r="C83" s="65"/>
      <c r="D83" s="56"/>
      <c r="E83" s="58"/>
      <c r="F83" s="56"/>
      <c r="G83" s="56"/>
    </row>
    <row r="84" spans="2:7" ht="16.5" x14ac:dyDescent="0.25">
      <c r="B84" s="56"/>
      <c r="C84" s="59"/>
      <c r="D84" s="70"/>
      <c r="E84" s="71"/>
      <c r="F84" s="70"/>
      <c r="G84" s="70"/>
    </row>
    <row r="85" spans="2:7" ht="16.5" x14ac:dyDescent="0.25">
      <c r="B85" s="56"/>
      <c r="C85" s="61"/>
      <c r="D85" s="56"/>
      <c r="E85" s="72"/>
      <c r="F85" s="56"/>
      <c r="G85" s="56"/>
    </row>
    <row r="86" spans="2:7" ht="16.5" x14ac:dyDescent="0.25">
      <c r="B86" s="56"/>
      <c r="C86" s="61"/>
      <c r="D86" s="56"/>
      <c r="E86" s="72"/>
      <c r="F86" s="56"/>
      <c r="G86" s="56"/>
    </row>
    <row r="87" spans="2:7" ht="16.5" x14ac:dyDescent="0.25">
      <c r="B87" s="56"/>
      <c r="C87" s="61"/>
      <c r="D87" s="56"/>
      <c r="E87" s="72"/>
      <c r="F87" s="56"/>
      <c r="G87" s="56"/>
    </row>
    <row r="88" spans="2:7" ht="16.5" x14ac:dyDescent="0.25">
      <c r="B88" s="56"/>
      <c r="C88" s="61"/>
      <c r="D88" s="56"/>
      <c r="E88" s="72"/>
      <c r="F88" s="56"/>
      <c r="G88" s="56"/>
    </row>
    <row r="89" spans="2:7" s="56" customFormat="1" ht="16.5" x14ac:dyDescent="0.25">
      <c r="B89" s="59"/>
      <c r="C89" s="59"/>
      <c r="D89" s="70"/>
      <c r="E89" s="71"/>
      <c r="F89" s="70"/>
      <c r="G89" s="70"/>
    </row>
    <row r="90" spans="2:7" ht="16.5" x14ac:dyDescent="0.25">
      <c r="B90" s="56" t="s">
        <v>2177</v>
      </c>
      <c r="C90" s="61"/>
      <c r="D90" s="56"/>
      <c r="E90" s="58"/>
      <c r="F90" s="56"/>
      <c r="G90" s="56"/>
    </row>
    <row r="91" spans="2:7" ht="16.5" x14ac:dyDescent="0.25">
      <c r="B91" s="56" t="s">
        <v>2177</v>
      </c>
      <c r="C91" s="61"/>
      <c r="D91" s="56"/>
      <c r="E91" s="58"/>
      <c r="F91" s="56"/>
      <c r="G91" s="56"/>
    </row>
    <row r="92" spans="2:7" ht="16.5" x14ac:dyDescent="0.25">
      <c r="B92" s="56" t="s">
        <v>2177</v>
      </c>
      <c r="C92" s="61"/>
      <c r="D92" s="56"/>
      <c r="E92" s="58"/>
      <c r="F92" s="56"/>
      <c r="G92" s="56"/>
    </row>
    <row r="93" spans="2:7" ht="16.5" x14ac:dyDescent="0.25">
      <c r="B93" s="56" t="s">
        <v>2177</v>
      </c>
      <c r="C93" s="58"/>
      <c r="D93" s="56"/>
      <c r="E93" s="58"/>
      <c r="F93" s="56"/>
      <c r="G93" s="56"/>
    </row>
    <row r="94" spans="2:7" ht="16.5" x14ac:dyDescent="0.25">
      <c r="C94" s="41"/>
      <c r="D94" s="41"/>
      <c r="E94" s="41"/>
      <c r="F94" s="41"/>
    </row>
    <row r="95" spans="2:7" ht="16.5" x14ac:dyDescent="0.25"/>
    <row r="103" ht="16.5" x14ac:dyDescent="0.25"/>
    <row r="104" ht="16.5" x14ac:dyDescent="0.25"/>
    <row r="105" ht="16.5" x14ac:dyDescent="0.25"/>
    <row r="106" ht="16.5" x14ac:dyDescent="0.25"/>
    <row r="107" ht="16.5" x14ac:dyDescent="0.25"/>
    <row r="108" ht="16.5" x14ac:dyDescent="0.25"/>
    <row r="109" ht="16.5" x14ac:dyDescent="0.25"/>
    <row r="110" ht="16.5" x14ac:dyDescent="0.25"/>
    <row r="111" ht="16.5" x14ac:dyDescent="0.25"/>
    <row r="112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opLeftCell="A23" zoomScale="90" zoomScaleNormal="70" workbookViewId="0">
      <selection activeCell="H40" sqref="H40"/>
    </sheetView>
  </sheetViews>
  <sheetFormatPr baseColWidth="10" defaultColWidth="4" defaultRowHeight="24" customHeight="1" x14ac:dyDescent="0.25"/>
  <cols>
    <col min="1" max="1" width="4" style="12"/>
    <col min="2" max="2" width="4" style="12" hidden="1" customWidth="1"/>
    <col min="3" max="3" width="84.140625" style="12" customWidth="1"/>
    <col min="4" max="4" width="2.85546875" style="12" customWidth="1"/>
    <col min="5" max="5" width="57.28515625" style="12" customWidth="1"/>
    <col min="6" max="6" width="2.85546875" style="12" customWidth="1"/>
    <col min="7" max="7" width="58.42578125" style="12" customWidth="1"/>
    <col min="8" max="10" width="4" style="12"/>
    <col min="11" max="11" width="9.4257812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 x14ac:dyDescent="0.25"/>
    <row r="2" spans="3:9" ht="16.5" hidden="1" x14ac:dyDescent="0.25"/>
    <row r="3" spans="3:9" ht="16.5" hidden="1" x14ac:dyDescent="0.25">
      <c r="E3" s="13"/>
      <c r="G3" s="13" t="s">
        <v>2178</v>
      </c>
    </row>
    <row r="4" spans="3:9" ht="16.5" hidden="1" x14ac:dyDescent="0.25">
      <c r="E4" s="13"/>
      <c r="G4" s="13">
        <f>Introduction!G4</f>
        <v>45681</v>
      </c>
    </row>
    <row r="5" spans="3:9" ht="16.5" hidden="1" x14ac:dyDescent="0.25"/>
    <row r="6" spans="3:9" ht="16.5" hidden="1" x14ac:dyDescent="0.25"/>
    <row r="7" spans="3:9" ht="16.5" x14ac:dyDescent="0.25"/>
    <row r="8" spans="3:9" ht="16.5" x14ac:dyDescent="0.25">
      <c r="C8" s="15" t="s">
        <v>2220</v>
      </c>
      <c r="D8" s="15"/>
      <c r="E8" s="15"/>
      <c r="F8" s="15"/>
      <c r="G8" s="15"/>
    </row>
    <row r="9" spans="3:9" ht="19.5" customHeight="1" x14ac:dyDescent="0.25">
      <c r="C9" s="73" t="s">
        <v>2179</v>
      </c>
      <c r="D9" s="74"/>
      <c r="E9" s="74"/>
      <c r="F9" s="74"/>
      <c r="G9" s="73"/>
    </row>
    <row r="10" spans="3:9" ht="30.6" customHeight="1" x14ac:dyDescent="0.25">
      <c r="C10" s="357" t="s">
        <v>2221</v>
      </c>
      <c r="D10" s="357"/>
      <c r="E10" s="357"/>
      <c r="F10" s="75"/>
      <c r="G10" s="359"/>
    </row>
    <row r="11" spans="3:9" ht="31.5" customHeight="1" x14ac:dyDescent="0.25">
      <c r="C11" s="358" t="s">
        <v>2108</v>
      </c>
      <c r="D11" s="358"/>
      <c r="E11" s="358"/>
      <c r="F11" s="75"/>
      <c r="G11" s="359"/>
    </row>
    <row r="12" spans="3:9" ht="14.45" customHeight="1" x14ac:dyDescent="0.25">
      <c r="C12" s="358" t="s">
        <v>2222</v>
      </c>
      <c r="D12" s="358"/>
      <c r="E12" s="358"/>
      <c r="F12" s="358"/>
      <c r="G12" s="359"/>
    </row>
    <row r="13" spans="3:9" ht="14.1" customHeight="1" x14ac:dyDescent="0.3">
      <c r="C13" s="76" t="s">
        <v>2223</v>
      </c>
      <c r="D13" s="76"/>
      <c r="E13" s="76"/>
      <c r="F13" s="76"/>
      <c r="G13" s="359"/>
      <c r="H13" s="77"/>
      <c r="I13" s="77"/>
    </row>
    <row r="14" spans="3:9" ht="16.5" x14ac:dyDescent="0.25">
      <c r="D14" s="78"/>
      <c r="E14" s="78"/>
    </row>
    <row r="15" spans="3:9" ht="49.5" x14ac:dyDescent="0.25">
      <c r="C15" s="249" t="s">
        <v>2383</v>
      </c>
      <c r="D15" s="33"/>
      <c r="E15" s="37" t="s">
        <v>2067</v>
      </c>
      <c r="F15" s="33"/>
      <c r="G15" s="79" t="s">
        <v>2157</v>
      </c>
    </row>
    <row r="16" spans="3:9" ht="16.5" x14ac:dyDescent="0.25">
      <c r="D16" s="78"/>
      <c r="E16" s="78"/>
    </row>
    <row r="17" spans="1:7" ht="24.75" thickBot="1" x14ac:dyDescent="0.3">
      <c r="B17" s="80"/>
      <c r="C17" s="81" t="s">
        <v>2180</v>
      </c>
      <c r="D17" s="82"/>
      <c r="E17" s="83"/>
      <c r="F17" s="82"/>
      <c r="G17" s="82"/>
    </row>
    <row r="18" spans="1:7" ht="17.25" thickBot="1" x14ac:dyDescent="0.3">
      <c r="A18" s="84"/>
      <c r="B18" s="84"/>
      <c r="C18" s="85" t="s">
        <v>2181</v>
      </c>
      <c r="D18" s="86"/>
      <c r="E18" s="87" t="s">
        <v>2182</v>
      </c>
      <c r="F18" s="86"/>
      <c r="G18" s="88" t="s">
        <v>2183</v>
      </c>
    </row>
    <row r="19" spans="1:7" ht="17.25" thickBot="1" x14ac:dyDescent="0.3">
      <c r="B19" s="89"/>
      <c r="C19" s="90" t="s">
        <v>2173</v>
      </c>
      <c r="D19" s="82"/>
      <c r="E19" s="91"/>
      <c r="F19" s="82"/>
      <c r="G19" s="91"/>
    </row>
    <row r="20" spans="1:7" ht="16.5" x14ac:dyDescent="0.25">
      <c r="A20" s="56"/>
      <c r="B20" s="56" t="s">
        <v>2173</v>
      </c>
      <c r="C20" s="92" t="s">
        <v>2184</v>
      </c>
      <c r="D20" s="56"/>
      <c r="E20" s="250" t="s">
        <v>2554</v>
      </c>
      <c r="F20" s="56"/>
      <c r="G20" s="93"/>
    </row>
    <row r="21" spans="1:7" ht="16.5" x14ac:dyDescent="0.25">
      <c r="A21" s="56"/>
      <c r="B21" s="56" t="s">
        <v>2173</v>
      </c>
      <c r="C21" s="94" t="s">
        <v>2185</v>
      </c>
      <c r="D21" s="56"/>
      <c r="E21" s="95" t="str">
        <f>IFERROR(VLOOKUP($E$20,Table1_Country_codes_and_currencies[],3,FALSE),"")</f>
        <v>MDG</v>
      </c>
      <c r="F21" s="56"/>
      <c r="G21" s="93"/>
    </row>
    <row r="22" spans="1:7" ht="16.5" x14ac:dyDescent="0.25">
      <c r="B22" s="56" t="s">
        <v>2173</v>
      </c>
      <c r="C22" s="94" t="s">
        <v>2186</v>
      </c>
      <c r="D22" s="56"/>
      <c r="E22" s="95" t="str">
        <f>IFERROR(VLOOKUP($E$20,Table1_Country_codes_and_currencies[],7,FALSE),"")</f>
        <v>Ariary malgache</v>
      </c>
      <c r="F22" s="56"/>
      <c r="G22" s="93"/>
    </row>
    <row r="23" spans="1:7" ht="17.25" thickBot="1" x14ac:dyDescent="0.3">
      <c r="B23" s="56" t="s">
        <v>2173</v>
      </c>
      <c r="C23" s="96" t="s">
        <v>2187</v>
      </c>
      <c r="D23" s="97"/>
      <c r="E23" s="98" t="str">
        <f>IFERROR(VLOOKUP($E$20,Table1_Country_codes_and_currencies[],5,FALSE),"")</f>
        <v>MGA</v>
      </c>
      <c r="F23" s="97"/>
      <c r="G23" s="99"/>
    </row>
    <row r="24" spans="1:7" ht="17.25" thickBot="1" x14ac:dyDescent="0.3">
      <c r="B24" s="89"/>
      <c r="C24" s="90" t="s">
        <v>2174</v>
      </c>
      <c r="D24" s="82"/>
      <c r="E24" s="91"/>
      <c r="F24" s="82"/>
      <c r="G24" s="91"/>
    </row>
    <row r="25" spans="1:7" ht="16.5" x14ac:dyDescent="0.25">
      <c r="A25" s="56"/>
      <c r="B25" s="56" t="s">
        <v>2174</v>
      </c>
      <c r="C25" s="92" t="s">
        <v>2188</v>
      </c>
      <c r="D25" s="56"/>
      <c r="E25" s="251">
        <v>44562</v>
      </c>
      <c r="F25" s="56"/>
      <c r="G25" s="93"/>
    </row>
    <row r="26" spans="1:7" ht="17.25" thickBot="1" x14ac:dyDescent="0.3">
      <c r="A26" s="56"/>
      <c r="B26" s="56" t="s">
        <v>2174</v>
      </c>
      <c r="C26" s="100" t="s">
        <v>2189</v>
      </c>
      <c r="D26" s="97"/>
      <c r="E26" s="251">
        <v>44926</v>
      </c>
      <c r="F26" s="97"/>
      <c r="G26" s="99"/>
    </row>
    <row r="27" spans="1:7" ht="17.25" thickBot="1" x14ac:dyDescent="0.3">
      <c r="B27" s="89"/>
      <c r="C27" s="90" t="s">
        <v>2175</v>
      </c>
      <c r="D27" s="82"/>
      <c r="E27" s="101"/>
      <c r="F27" s="82"/>
      <c r="G27" s="91"/>
    </row>
    <row r="28" spans="1:7" ht="16.5" x14ac:dyDescent="0.25">
      <c r="B28" s="56" t="s">
        <v>2175</v>
      </c>
      <c r="C28" s="102" t="s">
        <v>2190</v>
      </c>
      <c r="D28" s="56"/>
      <c r="E28" s="250" t="s">
        <v>1471</v>
      </c>
      <c r="F28" s="56"/>
      <c r="G28" s="93"/>
    </row>
    <row r="29" spans="1:7" ht="16.5" x14ac:dyDescent="0.25">
      <c r="A29" s="56"/>
      <c r="B29" s="56" t="s">
        <v>2175</v>
      </c>
      <c r="C29" s="92" t="s">
        <v>2191</v>
      </c>
      <c r="D29" s="56"/>
      <c r="E29" s="252" t="s">
        <v>2734</v>
      </c>
      <c r="F29" s="56"/>
      <c r="G29" s="93"/>
    </row>
    <row r="30" spans="1:7" ht="16.5" x14ac:dyDescent="0.25">
      <c r="B30" s="56" t="s">
        <v>2175</v>
      </c>
      <c r="C30" s="92" t="s">
        <v>2192</v>
      </c>
      <c r="D30" s="56"/>
      <c r="E30" s="253">
        <v>45657</v>
      </c>
      <c r="F30" s="56"/>
      <c r="G30" s="93"/>
    </row>
    <row r="31" spans="1:7" ht="16.5" x14ac:dyDescent="0.25">
      <c r="A31" s="56"/>
      <c r="B31" s="56" t="s">
        <v>2175</v>
      </c>
      <c r="C31" s="92" t="s">
        <v>2193</v>
      </c>
      <c r="D31" s="56"/>
      <c r="E31" s="292" t="s">
        <v>2555</v>
      </c>
      <c r="F31" s="56"/>
      <c r="G31" s="93"/>
    </row>
    <row r="32" spans="1:7" ht="33" x14ac:dyDescent="0.25">
      <c r="B32" s="56" t="s">
        <v>2175</v>
      </c>
      <c r="C32" s="103" t="s">
        <v>2116</v>
      </c>
      <c r="D32" s="104"/>
      <c r="E32" s="252" t="s">
        <v>2540</v>
      </c>
      <c r="F32" s="104"/>
      <c r="G32" s="105"/>
    </row>
    <row r="33" spans="1:9" ht="16.5" x14ac:dyDescent="0.25">
      <c r="B33" s="56" t="s">
        <v>2175</v>
      </c>
      <c r="C33" s="92" t="s">
        <v>2194</v>
      </c>
      <c r="D33" s="56"/>
      <c r="E33" s="253">
        <v>45657</v>
      </c>
      <c r="F33" s="56"/>
      <c r="G33" s="106"/>
    </row>
    <row r="34" spans="1:9" ht="16.5" x14ac:dyDescent="0.25">
      <c r="A34" s="56"/>
      <c r="B34" s="56" t="s">
        <v>2175</v>
      </c>
      <c r="C34" s="92" t="s">
        <v>2195</v>
      </c>
      <c r="D34" s="56"/>
      <c r="E34" s="292" t="s">
        <v>2556</v>
      </c>
      <c r="F34" s="56"/>
      <c r="G34" s="106"/>
    </row>
    <row r="35" spans="1:9" ht="16.5" x14ac:dyDescent="0.25">
      <c r="B35" s="56" t="s">
        <v>2175</v>
      </c>
      <c r="C35" s="103" t="s">
        <v>2196</v>
      </c>
      <c r="D35" s="104"/>
      <c r="E35" s="252" t="s">
        <v>2540</v>
      </c>
      <c r="F35" s="107"/>
      <c r="G35" s="108"/>
    </row>
    <row r="36" spans="1:9" ht="16.5" x14ac:dyDescent="0.25">
      <c r="A36" s="56"/>
      <c r="B36" s="56" t="s">
        <v>2175</v>
      </c>
      <c r="C36" s="92" t="s">
        <v>2197</v>
      </c>
      <c r="D36" s="56"/>
      <c r="E36" s="253" t="str">
        <f>IF(OR($E$35=Listes!$I$4,$E$35=Listes!$I$5),"&lt;Date sous ce format: AAAA-MM-JJ&gt;","")</f>
        <v/>
      </c>
      <c r="F36" s="56"/>
      <c r="G36" s="93"/>
    </row>
    <row r="37" spans="1:9" ht="17.25" thickBot="1" x14ac:dyDescent="0.3">
      <c r="A37" s="56"/>
      <c r="B37" s="56" t="s">
        <v>2175</v>
      </c>
      <c r="C37" s="92" t="s">
        <v>2198</v>
      </c>
      <c r="D37" s="109"/>
      <c r="E37" s="254" t="s">
        <v>2109</v>
      </c>
      <c r="F37" s="97"/>
      <c r="G37" s="110"/>
      <c r="H37" s="111"/>
      <c r="I37" s="111"/>
    </row>
    <row r="38" spans="1:9" ht="15.95" customHeight="1" thickBot="1" x14ac:dyDescent="0.3">
      <c r="C38" s="283" t="s">
        <v>2545</v>
      </c>
      <c r="D38" s="112"/>
      <c r="E38" s="58"/>
      <c r="F38" s="113"/>
      <c r="G38" s="64"/>
      <c r="H38" s="111"/>
      <c r="I38" s="111"/>
    </row>
    <row r="39" spans="1:9" ht="16.5" x14ac:dyDescent="0.25">
      <c r="A39" s="56"/>
      <c r="B39" s="59"/>
      <c r="C39" s="114" t="s">
        <v>2199</v>
      </c>
      <c r="D39" s="115"/>
      <c r="E39" s="255" t="s">
        <v>1504</v>
      </c>
      <c r="F39" s="111"/>
      <c r="G39" s="116"/>
      <c r="H39" s="111"/>
      <c r="I39" s="111"/>
    </row>
    <row r="40" spans="1:9" ht="17.25" thickBot="1" x14ac:dyDescent="0.3">
      <c r="B40" s="56" t="s">
        <v>2176</v>
      </c>
      <c r="C40" s="117" t="s">
        <v>2200</v>
      </c>
      <c r="D40" s="118"/>
      <c r="E40" s="254" t="s">
        <v>2109</v>
      </c>
      <c r="F40" s="119"/>
      <c r="G40" s="120"/>
      <c r="H40" s="111"/>
      <c r="I40" s="111"/>
    </row>
    <row r="41" spans="1:9" ht="18" customHeight="1" thickBot="1" x14ac:dyDescent="0.3">
      <c r="A41" s="56"/>
      <c r="B41" s="56" t="s">
        <v>2176</v>
      </c>
      <c r="C41" s="90" t="s">
        <v>2176</v>
      </c>
      <c r="D41" s="82"/>
      <c r="E41" s="121"/>
      <c r="F41" s="82"/>
      <c r="G41" s="121"/>
    </row>
    <row r="42" spans="1:9" ht="15.6" customHeight="1" x14ac:dyDescent="0.25">
      <c r="B42" s="56" t="s">
        <v>2176</v>
      </c>
      <c r="C42" s="94" t="s">
        <v>2201</v>
      </c>
      <c r="D42" s="56"/>
      <c r="E42" s="95"/>
      <c r="F42" s="56"/>
      <c r="G42" s="56"/>
    </row>
    <row r="43" spans="1:9" ht="16.5" customHeight="1" x14ac:dyDescent="0.25">
      <c r="A43" s="56"/>
      <c r="B43" s="56" t="s">
        <v>2176</v>
      </c>
      <c r="C43" s="122" t="s">
        <v>1490</v>
      </c>
      <c r="D43" s="56"/>
      <c r="E43" s="252" t="s">
        <v>1471</v>
      </c>
      <c r="F43" s="56"/>
      <c r="G43" s="106"/>
      <c r="H43" s="111"/>
      <c r="I43" s="111"/>
    </row>
    <row r="44" spans="1:9" ht="16.5" customHeight="1" x14ac:dyDescent="0.25">
      <c r="A44" s="56"/>
      <c r="B44" s="56" t="s">
        <v>2176</v>
      </c>
      <c r="C44" s="122" t="s">
        <v>1496</v>
      </c>
      <c r="D44" s="56"/>
      <c r="E44" s="252" t="s">
        <v>2540</v>
      </c>
      <c r="F44" s="56"/>
      <c r="G44" s="106"/>
      <c r="H44" s="111"/>
      <c r="I44" s="111"/>
    </row>
    <row r="45" spans="1:9" ht="15.6" customHeight="1" x14ac:dyDescent="0.25">
      <c r="B45" s="56" t="s">
        <v>2176</v>
      </c>
      <c r="C45" s="122" t="s">
        <v>2202</v>
      </c>
      <c r="D45" s="56"/>
      <c r="E45" s="252" t="s">
        <v>1471</v>
      </c>
      <c r="F45" s="56"/>
      <c r="G45" s="106"/>
      <c r="H45" s="111"/>
      <c r="I45" s="111"/>
    </row>
    <row r="46" spans="1:9" ht="18" customHeight="1" x14ac:dyDescent="0.25">
      <c r="B46" s="56" t="s">
        <v>2176</v>
      </c>
      <c r="C46" s="122" t="s">
        <v>2117</v>
      </c>
      <c r="D46" s="56"/>
      <c r="E46" s="252" t="s">
        <v>2203</v>
      </c>
      <c r="F46" s="56"/>
      <c r="G46" s="106"/>
    </row>
    <row r="47" spans="1:9" ht="16.5" x14ac:dyDescent="0.25">
      <c r="B47" s="56" t="s">
        <v>2176</v>
      </c>
      <c r="C47" s="123" t="s">
        <v>2204</v>
      </c>
      <c r="D47" s="56"/>
      <c r="E47" s="252" t="s">
        <v>2541</v>
      </c>
      <c r="F47" s="56"/>
      <c r="G47" s="106"/>
    </row>
    <row r="48" spans="1:9" ht="20.25" x14ac:dyDescent="0.25">
      <c r="B48" s="56" t="s">
        <v>2176</v>
      </c>
      <c r="C48" s="122" t="s">
        <v>2114</v>
      </c>
      <c r="D48" s="56"/>
      <c r="E48" s="252">
        <v>7</v>
      </c>
      <c r="F48" s="56"/>
      <c r="G48" s="293"/>
      <c r="H48" s="111"/>
      <c r="I48" s="111"/>
    </row>
    <row r="49" spans="1:15" ht="20.25" x14ac:dyDescent="0.25">
      <c r="B49" s="56" t="s">
        <v>2176</v>
      </c>
      <c r="C49" s="122" t="s">
        <v>2115</v>
      </c>
      <c r="D49" s="124"/>
      <c r="E49" s="252">
        <v>12</v>
      </c>
      <c r="F49" s="56"/>
      <c r="G49" s="294"/>
      <c r="H49" s="111"/>
      <c r="I49" s="111"/>
    </row>
    <row r="50" spans="1:15" ht="16.5" x14ac:dyDescent="0.25">
      <c r="B50" s="56" t="s">
        <v>2176</v>
      </c>
      <c r="C50" s="125" t="s">
        <v>2224</v>
      </c>
      <c r="D50" s="56"/>
      <c r="E50" s="256" t="s">
        <v>1849</v>
      </c>
      <c r="F50" s="104"/>
      <c r="G50" s="106"/>
      <c r="H50" s="111"/>
      <c r="I50" s="111"/>
    </row>
    <row r="51" spans="1:15" ht="16.5" x14ac:dyDescent="0.25">
      <c r="B51" s="56" t="s">
        <v>2176</v>
      </c>
      <c r="C51" s="126" t="s">
        <v>2206</v>
      </c>
      <c r="D51" s="56"/>
      <c r="E51" s="295">
        <v>4100.25</v>
      </c>
      <c r="F51" s="56"/>
      <c r="G51" s="106"/>
      <c r="H51" s="111"/>
      <c r="I51" s="111"/>
    </row>
    <row r="52" spans="1:15" ht="16.5" x14ac:dyDescent="0.25">
      <c r="B52" s="56" t="s">
        <v>2176</v>
      </c>
      <c r="C52" s="127" t="s">
        <v>2113</v>
      </c>
      <c r="D52" s="128"/>
      <c r="E52" s="257" t="s">
        <v>2557</v>
      </c>
      <c r="F52" s="128"/>
      <c r="G52" s="106" t="s">
        <v>2558</v>
      </c>
      <c r="H52" s="111"/>
      <c r="I52" s="111"/>
    </row>
    <row r="53" spans="1:15" s="84" customFormat="1" ht="25.5" customHeight="1" x14ac:dyDescent="0.25">
      <c r="A53" s="12"/>
      <c r="B53" s="56" t="s">
        <v>2176</v>
      </c>
      <c r="C53" s="129" t="s">
        <v>2225</v>
      </c>
      <c r="D53" s="56"/>
      <c r="E53" s="130"/>
      <c r="F53" s="56"/>
      <c r="G53" s="105"/>
      <c r="H53" s="12"/>
      <c r="I53" s="12"/>
    </row>
    <row r="54" spans="1:15" ht="15.6" customHeight="1" x14ac:dyDescent="0.25">
      <c r="B54" s="56" t="s">
        <v>2176</v>
      </c>
      <c r="C54" s="122" t="s">
        <v>2207</v>
      </c>
      <c r="D54" s="56"/>
      <c r="E54" s="252" t="s">
        <v>1471</v>
      </c>
      <c r="F54" s="56"/>
      <c r="G54" s="106"/>
    </row>
    <row r="55" spans="1:15" s="56" customFormat="1" ht="16.5" x14ac:dyDescent="0.25">
      <c r="A55" s="12"/>
      <c r="C55" s="122" t="s">
        <v>2208</v>
      </c>
      <c r="E55" s="252" t="s">
        <v>1471</v>
      </c>
      <c r="G55" s="106"/>
      <c r="H55" s="12"/>
      <c r="I55" s="12"/>
    </row>
    <row r="56" spans="1:15" s="56" customFormat="1" ht="15.6" customHeight="1" x14ac:dyDescent="0.25">
      <c r="A56" s="12"/>
      <c r="C56" s="122" t="s">
        <v>2209</v>
      </c>
      <c r="E56" s="252" t="s">
        <v>1471</v>
      </c>
      <c r="G56" s="106"/>
      <c r="H56" s="84"/>
      <c r="I56" s="84"/>
    </row>
    <row r="57" spans="1:15" ht="17.25" thickBot="1" x14ac:dyDescent="0.3">
      <c r="B57" s="56"/>
      <c r="C57" s="131" t="s">
        <v>2210</v>
      </c>
      <c r="D57" s="97"/>
      <c r="E57" s="252" t="s">
        <v>2540</v>
      </c>
      <c r="F57" s="97"/>
      <c r="G57" s="132"/>
    </row>
    <row r="58" spans="1:15" ht="17.25" thickBot="1" x14ac:dyDescent="0.3">
      <c r="B58" s="56"/>
      <c r="C58" s="133" t="s">
        <v>2211</v>
      </c>
      <c r="D58" s="134"/>
      <c r="E58" s="135">
        <f>SUM(E59:E62)</f>
        <v>0.92452830188679247</v>
      </c>
      <c r="F58" s="134"/>
      <c r="G58" s="134"/>
      <c r="H58" s="56"/>
      <c r="I58" s="56"/>
    </row>
    <row r="59" spans="1:15" ht="16.5" x14ac:dyDescent="0.25">
      <c r="B59" s="56"/>
      <c r="C59" s="92" t="s">
        <v>2212</v>
      </c>
      <c r="D59" s="56"/>
      <c r="E59" s="136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7.5471698113207544E-2</v>
      </c>
      <c r="F59" s="56"/>
      <c r="G59" s="137" t="s">
        <v>2213</v>
      </c>
      <c r="H59" s="56"/>
      <c r="I59" s="56"/>
      <c r="K59" s="138"/>
    </row>
    <row r="60" spans="1:15" s="56" customFormat="1" ht="16.5" x14ac:dyDescent="0.25">
      <c r="B60" s="89"/>
      <c r="C60" s="92" t="s">
        <v>2214</v>
      </c>
      <c r="E60" s="136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0.43396226415094341</v>
      </c>
      <c r="G60" s="137" t="s">
        <v>2213</v>
      </c>
      <c r="H60" s="12"/>
      <c r="I60" s="12"/>
      <c r="K60" s="138"/>
    </row>
    <row r="61" spans="1:15" s="56" customFormat="1" ht="16.5" x14ac:dyDescent="0.25">
      <c r="A61" s="12"/>
      <c r="B61" s="56" t="s">
        <v>2177</v>
      </c>
      <c r="C61" s="92" t="s">
        <v>1498</v>
      </c>
      <c r="E61" s="136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0.33962264150943394</v>
      </c>
      <c r="G61" s="137" t="s">
        <v>2213</v>
      </c>
      <c r="H61" s="12"/>
      <c r="I61" s="12"/>
      <c r="K61" s="138"/>
    </row>
    <row r="62" spans="1:15" ht="15" customHeight="1" thickBot="1" x14ac:dyDescent="0.3">
      <c r="B62" s="56" t="s">
        <v>2177</v>
      </c>
      <c r="C62" s="92" t="s">
        <v>2215</v>
      </c>
      <c r="D62" s="56"/>
      <c r="E62" s="136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7.5471698113207544E-2</v>
      </c>
      <c r="F62" s="56"/>
      <c r="G62" s="137" t="s">
        <v>2213</v>
      </c>
      <c r="K62" s="138"/>
    </row>
    <row r="63" spans="1:15" ht="17.25" thickBot="1" x14ac:dyDescent="0.3">
      <c r="B63" s="56" t="s">
        <v>2177</v>
      </c>
      <c r="C63" s="139" t="s">
        <v>2216</v>
      </c>
      <c r="D63" s="140"/>
      <c r="E63" s="141"/>
      <c r="F63" s="140"/>
      <c r="G63" s="140"/>
      <c r="H63" s="56"/>
      <c r="I63" s="56"/>
      <c r="O63" s="56"/>
    </row>
    <row r="64" spans="1:15" s="56" customFormat="1" ht="20.25" x14ac:dyDescent="0.25">
      <c r="A64" s="12"/>
      <c r="B64" s="56" t="s">
        <v>2177</v>
      </c>
      <c r="C64" s="92" t="s">
        <v>2217</v>
      </c>
      <c r="E64" s="296" t="s">
        <v>2559</v>
      </c>
      <c r="G64" s="93"/>
    </row>
    <row r="65" spans="1:9" ht="20.25" x14ac:dyDescent="0.25">
      <c r="C65" s="92" t="s">
        <v>2218</v>
      </c>
      <c r="D65" s="56"/>
      <c r="E65" s="296" t="s">
        <v>2560</v>
      </c>
      <c r="F65" s="56"/>
      <c r="G65" s="93"/>
    </row>
    <row r="66" spans="1:9" ht="12.75" customHeight="1" x14ac:dyDescent="0.25">
      <c r="C66" s="92" t="s">
        <v>2219</v>
      </c>
      <c r="D66" s="56"/>
      <c r="E66" s="291" t="s">
        <v>2561</v>
      </c>
      <c r="F66" s="56"/>
      <c r="G66" s="93"/>
    </row>
    <row r="67" spans="1:9" ht="18.75" customHeight="1" thickBot="1" x14ac:dyDescent="0.3">
      <c r="C67" s="142"/>
      <c r="D67" s="97"/>
      <c r="E67" s="98"/>
      <c r="F67" s="97"/>
      <c r="G67" s="109"/>
      <c r="H67" s="56"/>
      <c r="I67" s="56"/>
    </row>
    <row r="68" spans="1:9" s="56" customFormat="1" ht="17.25" customHeight="1" x14ac:dyDescent="0.25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 x14ac:dyDescent="0.35">
      <c r="C69" s="350" t="s">
        <v>2168</v>
      </c>
      <c r="D69" s="350"/>
      <c r="E69" s="350"/>
      <c r="F69" s="350"/>
      <c r="G69" s="350"/>
    </row>
    <row r="70" spans="1:9" ht="24" hidden="1" customHeight="1" thickBot="1" x14ac:dyDescent="0.35">
      <c r="C70" s="351" t="s">
        <v>2169</v>
      </c>
      <c r="D70" s="351"/>
      <c r="E70" s="351"/>
      <c r="F70" s="351"/>
      <c r="G70" s="351"/>
    </row>
    <row r="71" spans="1:9" ht="19.5" hidden="1" customHeight="1" thickBot="1" x14ac:dyDescent="0.35">
      <c r="C71" s="350" t="s">
        <v>2170</v>
      </c>
      <c r="D71" s="350"/>
      <c r="E71" s="350"/>
      <c r="F71" s="350"/>
      <c r="G71" s="350"/>
    </row>
    <row r="72" spans="1:9" ht="18.75" hidden="1" customHeight="1" thickBot="1" x14ac:dyDescent="0.35">
      <c r="C72" s="344" t="s">
        <v>2171</v>
      </c>
      <c r="D72" s="344"/>
      <c r="E72" s="344"/>
      <c r="F72" s="344"/>
      <c r="G72" s="344"/>
    </row>
    <row r="73" spans="1:9" ht="17.25" thickBot="1" x14ac:dyDescent="0.3">
      <c r="B73" s="56" t="s">
        <v>2176</v>
      </c>
      <c r="C73" s="54"/>
      <c r="D73" s="54"/>
      <c r="E73" s="54"/>
      <c r="F73" s="54"/>
      <c r="G73" s="55"/>
      <c r="H73" s="56"/>
      <c r="I73" s="56"/>
    </row>
    <row r="74" spans="1:9" s="56" customFormat="1" ht="16.5" x14ac:dyDescent="0.25">
      <c r="B74" s="56" t="s">
        <v>2176</v>
      </c>
      <c r="C74" s="345" t="s">
        <v>2226</v>
      </c>
      <c r="D74" s="345"/>
      <c r="E74" s="345"/>
      <c r="F74" s="12"/>
      <c r="G74" s="12"/>
    </row>
    <row r="75" spans="1:9" s="56" customFormat="1" ht="16.5" x14ac:dyDescent="0.25">
      <c r="B75" s="56" t="s">
        <v>2176</v>
      </c>
      <c r="C75" s="346" t="s">
        <v>2381</v>
      </c>
      <c r="D75" s="346"/>
      <c r="E75" s="346"/>
      <c r="F75" s="12"/>
      <c r="G75" s="12"/>
    </row>
    <row r="76" spans="1:9" ht="16.5" x14ac:dyDescent="0.25">
      <c r="B76" s="56" t="s">
        <v>2176</v>
      </c>
      <c r="C76" s="57"/>
      <c r="D76" s="56"/>
      <c r="E76" s="58"/>
      <c r="F76" s="56"/>
      <c r="G76" s="56"/>
    </row>
    <row r="77" spans="1:9" s="56" customFormat="1" ht="16.5" x14ac:dyDescent="0.25">
      <c r="B77" s="56" t="s">
        <v>2176</v>
      </c>
      <c r="C77" s="65"/>
      <c r="E77" s="58"/>
    </row>
    <row r="78" spans="1:9" s="56" customFormat="1" ht="16.5" x14ac:dyDescent="0.25">
      <c r="B78" s="56" t="s">
        <v>2176</v>
      </c>
      <c r="C78" s="65"/>
      <c r="E78" s="58"/>
    </row>
    <row r="79" spans="1:9" ht="16.5" x14ac:dyDescent="0.25">
      <c r="B79" s="56" t="s">
        <v>2176</v>
      </c>
      <c r="C79" s="65"/>
      <c r="D79" s="56"/>
      <c r="E79" s="58"/>
      <c r="F79" s="56"/>
      <c r="G79" s="56"/>
    </row>
    <row r="80" spans="1:9" ht="16.5" x14ac:dyDescent="0.25">
      <c r="B80" s="56" t="s">
        <v>2176</v>
      </c>
      <c r="C80" s="65"/>
      <c r="D80" s="56"/>
      <c r="E80" s="58"/>
      <c r="F80" s="56"/>
      <c r="G80" s="56"/>
      <c r="H80" s="56"/>
      <c r="I80" s="56"/>
    </row>
    <row r="81" spans="2:9" ht="16.5" x14ac:dyDescent="0.25">
      <c r="B81" s="56" t="s">
        <v>2176</v>
      </c>
      <c r="C81" s="66"/>
      <c r="D81" s="56"/>
      <c r="E81" s="58"/>
      <c r="F81" s="56"/>
      <c r="G81" s="56"/>
      <c r="H81" s="56"/>
      <c r="I81" s="56"/>
    </row>
    <row r="82" spans="2:9" ht="16.5" x14ac:dyDescent="0.25">
      <c r="B82" s="56" t="s">
        <v>2176</v>
      </c>
      <c r="C82" s="65"/>
      <c r="D82" s="56"/>
      <c r="E82" s="58"/>
      <c r="F82" s="56"/>
      <c r="G82" s="56"/>
    </row>
    <row r="83" spans="2:9" ht="16.5" x14ac:dyDescent="0.25">
      <c r="B83" s="56" t="s">
        <v>2176</v>
      </c>
      <c r="C83" s="65"/>
      <c r="D83" s="56"/>
      <c r="E83" s="58"/>
      <c r="F83" s="56"/>
      <c r="G83" s="56"/>
    </row>
    <row r="84" spans="2:9" ht="16.5" x14ac:dyDescent="0.25">
      <c r="B84" s="56" t="s">
        <v>2176</v>
      </c>
      <c r="C84" s="67"/>
      <c r="D84" s="56"/>
      <c r="E84" s="58"/>
      <c r="F84" s="56"/>
      <c r="G84" s="56"/>
    </row>
    <row r="85" spans="2:9" ht="16.5" x14ac:dyDescent="0.25">
      <c r="B85" s="56" t="s">
        <v>2176</v>
      </c>
      <c r="C85" s="65"/>
      <c r="D85" s="56"/>
      <c r="E85" s="68"/>
      <c r="F85" s="56"/>
      <c r="G85" s="56"/>
    </row>
    <row r="86" spans="2:9" ht="16.5" x14ac:dyDescent="0.25">
      <c r="B86" s="56" t="s">
        <v>2176</v>
      </c>
      <c r="C86" s="69"/>
      <c r="D86" s="56"/>
      <c r="E86" s="58"/>
      <c r="F86" s="56"/>
      <c r="G86" s="56"/>
    </row>
    <row r="87" spans="2:9" ht="16.5" x14ac:dyDescent="0.25">
      <c r="B87" s="56" t="s">
        <v>2176</v>
      </c>
      <c r="C87" s="65"/>
      <c r="D87" s="56"/>
      <c r="E87" s="58"/>
      <c r="F87" s="56"/>
      <c r="G87" s="56"/>
    </row>
    <row r="88" spans="2:9" ht="16.5" x14ac:dyDescent="0.25">
      <c r="B88" s="56"/>
      <c r="C88" s="65"/>
      <c r="D88" s="56"/>
      <c r="E88" s="58"/>
      <c r="F88" s="56"/>
      <c r="G88" s="56"/>
    </row>
    <row r="89" spans="2:9" ht="16.5" x14ac:dyDescent="0.25">
      <c r="B89" s="56"/>
      <c r="C89" s="65"/>
      <c r="D89" s="56"/>
      <c r="E89" s="58"/>
      <c r="F89" s="56"/>
      <c r="G89" s="56"/>
    </row>
    <row r="90" spans="2:9" ht="16.5" x14ac:dyDescent="0.25">
      <c r="B90" s="56"/>
      <c r="C90" s="65"/>
      <c r="D90" s="56"/>
      <c r="E90" s="58"/>
      <c r="F90" s="56"/>
      <c r="G90" s="56"/>
    </row>
    <row r="91" spans="2:9" ht="16.5" x14ac:dyDescent="0.25">
      <c r="B91" s="56"/>
      <c r="C91" s="59"/>
      <c r="D91" s="70"/>
      <c r="E91" s="71"/>
      <c r="F91" s="70"/>
      <c r="G91" s="70"/>
    </row>
    <row r="92" spans="2:9" ht="16.5" x14ac:dyDescent="0.25">
      <c r="B92" s="56"/>
      <c r="C92" s="61"/>
      <c r="D92" s="56"/>
      <c r="E92" s="72"/>
      <c r="F92" s="56"/>
      <c r="G92" s="56"/>
    </row>
    <row r="93" spans="2:9" s="56" customFormat="1" ht="16.5" x14ac:dyDescent="0.25">
      <c r="B93" s="59"/>
      <c r="C93" s="61"/>
      <c r="E93" s="72"/>
      <c r="H93" s="12"/>
      <c r="I93" s="12"/>
    </row>
    <row r="94" spans="2:9" ht="16.5" x14ac:dyDescent="0.25">
      <c r="B94" s="56" t="s">
        <v>2177</v>
      </c>
      <c r="C94" s="61"/>
      <c r="D94" s="56"/>
      <c r="E94" s="72"/>
      <c r="F94" s="56"/>
      <c r="G94" s="56"/>
    </row>
    <row r="95" spans="2:9" ht="16.5" x14ac:dyDescent="0.25">
      <c r="B95" s="56" t="s">
        <v>2177</v>
      </c>
      <c r="C95" s="61"/>
      <c r="D95" s="56"/>
      <c r="E95" s="72"/>
      <c r="F95" s="56"/>
      <c r="G95" s="56"/>
    </row>
    <row r="96" spans="2:9" ht="16.5" x14ac:dyDescent="0.25">
      <c r="B96" s="56" t="s">
        <v>2177</v>
      </c>
      <c r="C96" s="59"/>
      <c r="D96" s="70"/>
      <c r="E96" s="71"/>
      <c r="F96" s="70"/>
      <c r="G96" s="70"/>
      <c r="H96" s="56"/>
      <c r="I96" s="56"/>
    </row>
    <row r="97" spans="2:7" ht="16.5" x14ac:dyDescent="0.25">
      <c r="B97" s="56" t="s">
        <v>2177</v>
      </c>
      <c r="C97" s="61"/>
      <c r="D97" s="56"/>
      <c r="E97" s="58"/>
      <c r="F97" s="56"/>
      <c r="G97" s="56"/>
    </row>
    <row r="98" spans="2:7" ht="16.5" x14ac:dyDescent="0.25">
      <c r="C98" s="61"/>
      <c r="D98" s="56"/>
      <c r="E98" s="58"/>
      <c r="F98" s="56"/>
      <c r="G98" s="56"/>
    </row>
    <row r="99" spans="2:7" ht="16.5" x14ac:dyDescent="0.25">
      <c r="C99" s="61"/>
      <c r="D99" s="56"/>
      <c r="E99" s="58"/>
      <c r="F99" s="56"/>
      <c r="G99" s="56"/>
    </row>
    <row r="100" spans="2:7" ht="16.5" x14ac:dyDescent="0.25">
      <c r="C100" s="58"/>
      <c r="D100" s="56"/>
      <c r="E100" s="58"/>
      <c r="F100" s="56"/>
      <c r="G100" s="56"/>
    </row>
    <row r="101" spans="2:7" ht="15" customHeight="1" x14ac:dyDescent="0.25">
      <c r="C101" s="41"/>
      <c r="D101" s="41"/>
      <c r="E101" s="41"/>
      <c r="F101" s="41"/>
    </row>
    <row r="102" spans="2:7" ht="15" customHeight="1" x14ac:dyDescent="0.25"/>
    <row r="103" spans="2:7" ht="16.5" x14ac:dyDescent="0.25">
      <c r="C103" s="360"/>
      <c r="D103" s="360"/>
      <c r="E103" s="360"/>
      <c r="F103" s="360"/>
      <c r="G103" s="360"/>
    </row>
    <row r="104" spans="2:7" ht="16.5" x14ac:dyDescent="0.25">
      <c r="C104" s="360"/>
      <c r="D104" s="360"/>
      <c r="E104" s="360"/>
      <c r="F104" s="360"/>
      <c r="G104" s="360"/>
    </row>
    <row r="105" spans="2:7" ht="18.75" customHeight="1" x14ac:dyDescent="0.25">
      <c r="C105" s="360"/>
      <c r="D105" s="360"/>
      <c r="E105" s="360"/>
      <c r="F105" s="360"/>
      <c r="G105" s="360"/>
    </row>
    <row r="106" spans="2:7" ht="16.5" x14ac:dyDescent="0.25">
      <c r="C106" s="360"/>
      <c r="D106" s="360"/>
      <c r="E106" s="360"/>
      <c r="F106" s="360"/>
      <c r="G106" s="360"/>
    </row>
    <row r="107" spans="2:7" ht="16.5" x14ac:dyDescent="0.25">
      <c r="C107" s="41"/>
      <c r="D107" s="41"/>
      <c r="E107" s="41"/>
      <c r="F107" s="41"/>
    </row>
    <row r="108" spans="2:7" ht="16.5" x14ac:dyDescent="0.25">
      <c r="C108" s="346"/>
      <c r="D108" s="346"/>
      <c r="E108" s="346"/>
    </row>
    <row r="109" spans="2:7" ht="16.5" x14ac:dyDescent="0.25">
      <c r="C109" s="346"/>
      <c r="D109" s="346"/>
      <c r="E109" s="346"/>
    </row>
    <row r="110" spans="2:7" ht="16.5" x14ac:dyDescent="0.25"/>
    <row r="111" spans="2:7" ht="16.5" x14ac:dyDescent="0.25"/>
    <row r="112" spans="2:7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  <row r="123" ht="16.5" x14ac:dyDescent="0.25"/>
    <row r="124" ht="16.5" x14ac:dyDescent="0.25"/>
    <row r="125" ht="16.5" x14ac:dyDescent="0.25"/>
    <row r="126" ht="16.5" x14ac:dyDescent="0.25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20">
    <dataValidation allowBlank="1" showInputMessage="1" showErrorMessage="1" promptTitle="URL" prompt="Veuillez insérer l'URL directe vers le document de référence" sqref="G37:G40 E40 E37" xr:uid="{E079451B-F0E4-4AD3-9941-BD41CD0AABAD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8:E49" xr:uid="{9A0805BF-02A1-4F4E-A116-0CA1CECF2F4E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54:E57 E35 E32 E28 E43:E46" xr:uid="{CE425872-3722-4945-9BB9-D513A7D33416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1" xr:uid="{204367ED-FF72-4CE6-B669-BA931B6B6E1D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59:E62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D64B9237-40BB-4A17-AE35-69869BD025B3}">
      <formula1>10000</formula1>
      <formula2>50000</formula2>
    </dataValidation>
    <dataValidation allowBlank="1" showInputMessage="1" showErrorMessage="1" promptTitle="Saisissez la date" prompt="Saisissez la date sous un format spécifique: AAAA-MM-JJ" sqref="E30 E33 E36" xr:uid="{2638DAC4-0C69-40FC-8E12-1AEDE5F75F1D}"/>
    <dataValidation type="textLength" allowBlank="1" showInputMessage="1" showErrorMessage="1" errorTitle="Veuillez ne pas modifier" error="Veuillez ne pas modifier ces cellules" sqref="C66:C67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D9F471FE-21F1-4AB1-B7D7-A0A504272613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57157CBF-9825-4A14-AF31-0E70778760BC}">
      <formula1>36161</formula1>
      <formula2>47848</formula2>
    </dataValidation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2A8D8647-49D4-4C5B-BDD9-282385638C13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98DF1B4-53AD-44A6-97D1-85C998D2E5A7}"/>
    <dataValidation allowBlank="1" showInputMessage="1" showErrorMessage="1" promptTitle="Fichiers de données (CSV, Excel…" prompt="Veuillez insérer l'URL directe dans les fichiers de données accompagnant le rapport sur le site Internet national de l'ITIE. Les fichiers de données f" sqref="E34" xr:uid="{46126CEB-AFCD-41D4-80C8-E999E679D3CE}"/>
    <dataValidation allowBlank="1" showInputMessage="1" showErrorMessage="1" promptTitle="Nom de l'entité" prompt="Veuillez insérer le nom de l'organisation, compagnie, ou agence gouvernementale" sqref="E29" xr:uid="{72F72F30-6E4D-4AB3-82D7-0F699FD184E2}"/>
    <dataValidation type="whole" allowBlank="1" showInputMessage="1" showErrorMessage="1" errorTitle="Veuillez ne pas modifier" error="Veuillez ne pas modifier ces cellules" sqref="C69:G72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  <dataValidation allowBlank="1" showInputMessage="1" showErrorMessage="1" promptTitle="Autre secteur" prompt="Veuillez indiquer le nom du secteur supplémentaire." sqref="E47" xr:uid="{620E60DC-2F0A-40A2-B5BB-96FCF161EE92}"/>
    <dataValidation type="date" allowBlank="1" showInputMessage="1" showErrorMessage="1" prompt="EITI Report URL - Please insert direct URL to EITI Report (or report folder) on National EITI website." sqref="E31" xr:uid="{80E19F3E-2F0E-43CE-9572-FF2F91CC821C}">
      <formula1>36161</formula1>
      <formula2>47848</formula2>
    </dataValidation>
  </dataValidations>
  <hyperlinks>
    <hyperlink ref="C13" r:id="rId1" display="Si vous avez des questions, veuillez contacter  data@eiti.org" xr:uid="{00000000-0004-0000-0100-000012000000}"/>
    <hyperlink ref="C72:G72" r:id="rId2" display="Give us your feedback or report a conflict in the data! Write to us at  data@eiti.org" xr:uid="{2B1627D8-621C-4FBE-A497-9AFE969943B5}"/>
    <hyperlink ref="G72" r:id="rId3" display="Give us your feedback or report a conflict in the data! Write to us at  data@eiti.org" xr:uid="{6C5FFEFE-FC9C-4AD7-BE65-B9958593063A}"/>
    <hyperlink ref="E72:F72" r:id="rId4" display="Give us your feedback or report a conflict in the data! Write to us at  data@eiti.org" xr:uid="{DBEA8569-8C48-4726-9E9D-319FA97863C5}"/>
    <hyperlink ref="F72" r:id="rId5" display="Give us your feedback or report a conflict in the data! Write to us at  data@eiti.org" xr:uid="{C68DE811-3A82-40E8-AC61-102006E6BA24}"/>
    <hyperlink ref="C69:G69" r:id="rId6" display="Pour plus d’information sur l’ITIE, visitez notre site Internet  https://eiti.org" xr:uid="{128818C6-AB59-4A22-B089-A45A75B06974}"/>
    <hyperlink ref="C70:G70" r:id="rId7" display="Vous voulez en savoir plus sur votre pays ? Vérifiez si votre pays met en œuvre la Norme ITIE en visitant https://eiti.org/countries" xr:uid="{C216B62F-D79D-487C-8AFE-79B07BB1494C}"/>
    <hyperlink ref="C71:G71" r:id="rId8" display="Pour la version la plus récente des modèles de données résumées, consultez https://eiti.org/fr/document/modele-donnees-resumees-itie" xr:uid="{E59D7407-02BD-47A3-AA82-3DC5546201E2}"/>
    <hyperlink ref="C50" r:id="rId9" xr:uid="{00000000-0004-0000-0100-00000C000000}"/>
    <hyperlink ref="C53" r:id="rId10" location="r4-7" xr:uid="{00000000-0004-0000-0100-000011000000}"/>
    <hyperlink ref="C38" r:id="rId11" location="r7-2" xr:uid="{00000000-0004-0000-0100-000013000000}"/>
    <hyperlink ref="E34" r:id="rId12" xr:uid="{2B87CED1-B920-4A7D-B115-F858F7C2D51E}"/>
    <hyperlink ref="E66" r:id="rId13" xr:uid="{D54DFB23-2151-4D03-A25A-ADE3C45A041F}"/>
  </hyperlinks>
  <pageMargins left="0.25" right="0.25" top="0.75" bottom="0.75" header="0.3" footer="0.3"/>
  <pageSetup paperSize="8" fitToHeight="0" orientation="landscape" horizontalDpi="2400" verticalDpi="2400" r:id="rId14"/>
  <drawing r:id="rId15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12117F88-8650-4682-8675-6A4D8F8764E8}">
          <x14:formula1>
            <xm:f>Listes!$I$11:$I$168</xm:f>
          </x14:formula1>
          <xm:sqref>E50</xm:sqref>
        </x14:dataValidation>
        <x14:dataValidation type="list" allowBlank="1" showInputMessage="1" showErrorMessage="1" errorTitle="Veuillez ne pas modifier" error="Veuillez ne pas modifier ces cellules" xr:uid="{8994437C-F09C-4EA1-BEE4-0C82545E61A6}">
          <x14:formula1>
            <xm:f>'\Users\sergiomarc\Library\Containers\com.microsoft.Excel\Data\Documents\C:\Users\kr65\Downloads\SD\2.0\[Summary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3CD7C332-1644-486C-986B-807741657D5B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246"/>
  <sheetViews>
    <sheetView showGridLines="0" tabSelected="1" topLeftCell="A174" zoomScale="85" zoomScaleNormal="85" workbookViewId="0">
      <selection activeCell="J182" sqref="J182"/>
    </sheetView>
  </sheetViews>
  <sheetFormatPr baseColWidth="10" defaultColWidth="4" defaultRowHeight="24" customHeight="1" x14ac:dyDescent="0.25"/>
  <cols>
    <col min="1" max="1" width="4" style="12"/>
    <col min="2" max="2" width="56.42578125" style="12" customWidth="1"/>
    <col min="3" max="3" width="4" style="12"/>
    <col min="4" max="4" width="57.42578125" style="299" customWidth="1"/>
    <col min="5" max="5" width="14.140625" style="12" bestFit="1" customWidth="1"/>
    <col min="6" max="6" width="50.42578125" style="12" customWidth="1"/>
    <col min="7" max="7" width="4" style="12"/>
    <col min="8" max="8" width="64.42578125" style="12" bestFit="1" customWidth="1"/>
    <col min="9" max="9" width="4" style="12"/>
    <col min="10" max="10" width="29.42578125" style="12" customWidth="1"/>
    <col min="11" max="15" width="4" style="12"/>
    <col min="16" max="16" width="42" style="12" bestFit="1" customWidth="1"/>
    <col min="17" max="16384" width="4" style="12"/>
  </cols>
  <sheetData>
    <row r="1" spans="2:8" ht="15.75" hidden="1" customHeight="1" x14ac:dyDescent="0.25"/>
    <row r="2" spans="2:8" ht="16.5" hidden="1" x14ac:dyDescent="0.25">
      <c r="D2" s="300"/>
    </row>
    <row r="3" spans="2:8" ht="16.5" hidden="1" x14ac:dyDescent="0.25">
      <c r="D3" s="300"/>
      <c r="H3" s="13" t="s">
        <v>2178</v>
      </c>
    </row>
    <row r="4" spans="2:8" ht="16.5" hidden="1" x14ac:dyDescent="0.25">
      <c r="D4" s="300"/>
      <c r="H4" s="13">
        <f>Introduction!G4</f>
        <v>45681</v>
      </c>
    </row>
    <row r="5" spans="2:8" ht="16.5" hidden="1" x14ac:dyDescent="0.25"/>
    <row r="6" spans="2:8" ht="16.5" hidden="1" x14ac:dyDescent="0.25"/>
    <row r="7" spans="2:8" ht="16.5" x14ac:dyDescent="0.25"/>
    <row r="8" spans="2:8" ht="16.5" x14ac:dyDescent="0.25">
      <c r="B8" s="143" t="s">
        <v>2227</v>
      </c>
      <c r="C8" s="74"/>
      <c r="D8" s="301"/>
      <c r="E8" s="74"/>
      <c r="F8" s="74"/>
      <c r="G8" s="74"/>
      <c r="H8" s="74"/>
    </row>
    <row r="9" spans="2:8" ht="21" x14ac:dyDescent="0.25">
      <c r="B9" s="73" t="s">
        <v>2179</v>
      </c>
      <c r="C9" s="74"/>
      <c r="D9" s="301"/>
      <c r="E9" s="74"/>
      <c r="F9" s="73"/>
      <c r="G9" s="74"/>
      <c r="H9" s="74"/>
    </row>
    <row r="10" spans="2:8" ht="17.100000000000001" customHeight="1" x14ac:dyDescent="0.25">
      <c r="B10" s="359" t="s">
        <v>2068</v>
      </c>
      <c r="C10" s="359"/>
      <c r="D10" s="359"/>
      <c r="E10" s="359"/>
      <c r="F10" s="359"/>
      <c r="G10" s="359"/>
      <c r="H10" s="359"/>
    </row>
    <row r="11" spans="2:8" ht="51.95" customHeight="1" x14ac:dyDescent="0.25">
      <c r="B11" s="358" t="s">
        <v>2228</v>
      </c>
      <c r="C11" s="358"/>
      <c r="D11" s="358"/>
      <c r="E11" s="358"/>
      <c r="F11" s="359"/>
      <c r="G11" s="359"/>
      <c r="H11" s="359"/>
    </row>
    <row r="12" spans="2:8" ht="36.6" customHeight="1" x14ac:dyDescent="0.25">
      <c r="B12" s="358" t="s">
        <v>2229</v>
      </c>
      <c r="C12" s="358"/>
      <c r="D12" s="358"/>
      <c r="E12" s="358"/>
      <c r="F12" s="359"/>
      <c r="G12" s="359"/>
      <c r="H12" s="359"/>
    </row>
    <row r="13" spans="2:8" ht="39" customHeight="1" x14ac:dyDescent="0.25">
      <c r="B13" s="358" t="s">
        <v>2230</v>
      </c>
      <c r="C13" s="358"/>
      <c r="D13" s="358"/>
      <c r="E13" s="358"/>
      <c r="F13" s="359"/>
      <c r="G13" s="359"/>
      <c r="H13" s="359"/>
    </row>
    <row r="14" spans="2:8" ht="17.100000000000001" customHeight="1" x14ac:dyDescent="0.25">
      <c r="B14" s="358" t="s">
        <v>2231</v>
      </c>
      <c r="C14" s="358"/>
      <c r="D14" s="358"/>
      <c r="E14" s="358"/>
      <c r="F14" s="359"/>
      <c r="G14" s="359"/>
      <c r="H14" s="359"/>
    </row>
    <row r="15" spans="2:8" ht="15" customHeight="1" x14ac:dyDescent="0.3">
      <c r="B15" s="363" t="s">
        <v>2232</v>
      </c>
      <c r="C15" s="364"/>
      <c r="D15" s="364"/>
      <c r="E15" s="364"/>
      <c r="F15" s="364"/>
      <c r="G15" s="364"/>
      <c r="H15" s="364"/>
    </row>
    <row r="16" spans="2:8" ht="15" customHeight="1" x14ac:dyDescent="0.3">
      <c r="E16" s="77"/>
      <c r="F16" s="77"/>
      <c r="G16" s="77"/>
      <c r="H16" s="77"/>
    </row>
    <row r="17" spans="2:8" ht="39" customHeight="1" x14ac:dyDescent="0.25">
      <c r="B17" s="249" t="s">
        <v>2383</v>
      </c>
      <c r="D17" s="302" t="s">
        <v>2069</v>
      </c>
      <c r="F17" s="144" t="s">
        <v>2233</v>
      </c>
      <c r="G17" s="56"/>
      <c r="H17" s="56"/>
    </row>
    <row r="18" spans="2:8" ht="16.5" x14ac:dyDescent="0.25"/>
    <row r="19" spans="2:8" x14ac:dyDescent="0.25">
      <c r="B19" s="145" t="s">
        <v>2234</v>
      </c>
      <c r="D19" s="303"/>
      <c r="F19" s="146"/>
    </row>
    <row r="20" spans="2:8" ht="16.5" x14ac:dyDescent="0.25">
      <c r="B20" s="58" t="s">
        <v>2235</v>
      </c>
      <c r="D20" s="304"/>
      <c r="F20" s="58"/>
    </row>
    <row r="21" spans="2:8" ht="16.5" x14ac:dyDescent="0.25">
      <c r="B21" s="60"/>
      <c r="D21" s="305"/>
      <c r="F21" s="147"/>
    </row>
    <row r="22" spans="2:8" ht="18.95" customHeight="1" x14ac:dyDescent="0.25">
      <c r="B22" s="148" t="s">
        <v>2236</v>
      </c>
      <c r="C22" s="149"/>
      <c r="D22" s="306" t="s">
        <v>2237</v>
      </c>
      <c r="E22" s="149"/>
      <c r="F22" s="148" t="s">
        <v>2238</v>
      </c>
      <c r="G22" s="149"/>
      <c r="H22" s="150" t="s">
        <v>2239</v>
      </c>
    </row>
    <row r="23" spans="2:8" ht="18.95" customHeight="1" x14ac:dyDescent="0.25">
      <c r="B23" s="151" t="s">
        <v>2240</v>
      </c>
      <c r="C23" s="111"/>
      <c r="D23" s="307"/>
      <c r="E23" s="111"/>
      <c r="F23" s="152"/>
      <c r="G23" s="111"/>
      <c r="H23" s="153"/>
    </row>
    <row r="24" spans="2:8" ht="16.5" x14ac:dyDescent="0.25">
      <c r="B24" s="154" t="s">
        <v>2241</v>
      </c>
      <c r="C24" s="111"/>
      <c r="D24" s="308"/>
      <c r="E24" s="111"/>
      <c r="F24" s="155"/>
      <c r="G24" s="111"/>
      <c r="H24" s="156"/>
    </row>
    <row r="25" spans="2:8" ht="28.5" x14ac:dyDescent="0.25">
      <c r="B25" s="157" t="s">
        <v>2242</v>
      </c>
      <c r="C25" s="111"/>
      <c r="D25" s="309" t="s">
        <v>2562</v>
      </c>
      <c r="E25" s="111"/>
      <c r="F25" s="297" t="s">
        <v>2563</v>
      </c>
      <c r="G25" s="111"/>
      <c r="H25" s="156" t="s">
        <v>2576</v>
      </c>
    </row>
    <row r="26" spans="2:8" ht="28.5" x14ac:dyDescent="0.25">
      <c r="B26" s="157" t="s">
        <v>2243</v>
      </c>
      <c r="C26" s="111"/>
      <c r="D26" s="309" t="s">
        <v>1491</v>
      </c>
      <c r="E26" s="111"/>
      <c r="F26" s="297" t="s">
        <v>2563</v>
      </c>
      <c r="G26" s="111"/>
      <c r="H26" s="156" t="s">
        <v>2577</v>
      </c>
    </row>
    <row r="27" spans="2:8" ht="28.5" x14ac:dyDescent="0.25">
      <c r="B27" s="157" t="s">
        <v>2535</v>
      </c>
      <c r="C27" s="111"/>
      <c r="D27" s="309" t="s">
        <v>2395</v>
      </c>
      <c r="E27" s="111"/>
      <c r="F27" s="297" t="s">
        <v>2563</v>
      </c>
      <c r="G27" s="111"/>
      <c r="H27" s="156" t="s">
        <v>2578</v>
      </c>
    </row>
    <row r="28" spans="2:8" ht="28.5" x14ac:dyDescent="0.25">
      <c r="B28" s="158" t="s">
        <v>2244</v>
      </c>
      <c r="C28" s="111"/>
      <c r="D28" s="309" t="s">
        <v>1491</v>
      </c>
      <c r="E28" s="111"/>
      <c r="F28" s="297" t="s">
        <v>2563</v>
      </c>
      <c r="G28" s="111"/>
      <c r="H28" s="159" t="s">
        <v>2579</v>
      </c>
    </row>
    <row r="29" spans="2:8" ht="15" customHeight="1" x14ac:dyDescent="0.25">
      <c r="B29" s="160"/>
      <c r="C29" s="111"/>
      <c r="D29" s="310"/>
      <c r="E29" s="111"/>
      <c r="F29" s="161"/>
      <c r="G29" s="111"/>
      <c r="H29" s="111"/>
    </row>
    <row r="30" spans="2:8" ht="16.5" x14ac:dyDescent="0.25">
      <c r="B30" s="151" t="s">
        <v>2245</v>
      </c>
      <c r="C30" s="111"/>
      <c r="D30" s="307"/>
      <c r="E30" s="111"/>
      <c r="F30" s="152"/>
      <c r="G30" s="111"/>
      <c r="H30" s="153"/>
    </row>
    <row r="31" spans="2:8" ht="16.5" x14ac:dyDescent="0.25">
      <c r="B31" s="154" t="s">
        <v>2241</v>
      </c>
      <c r="C31" s="111"/>
      <c r="D31" s="308"/>
      <c r="E31" s="111"/>
      <c r="F31" s="155"/>
      <c r="G31" s="111"/>
      <c r="H31" s="156"/>
    </row>
    <row r="32" spans="2:8" ht="28.5" x14ac:dyDescent="0.25">
      <c r="B32" s="157" t="s">
        <v>2246</v>
      </c>
      <c r="C32" s="111"/>
      <c r="D32" s="309" t="s">
        <v>1491</v>
      </c>
      <c r="E32" s="111"/>
      <c r="F32" s="297" t="s">
        <v>2563</v>
      </c>
      <c r="G32" s="111"/>
      <c r="H32" s="156" t="s">
        <v>2580</v>
      </c>
    </row>
    <row r="33" spans="1:8" ht="28.5" x14ac:dyDescent="0.25">
      <c r="A33" s="162"/>
      <c r="B33" s="163" t="s">
        <v>2247</v>
      </c>
      <c r="C33" s="164"/>
      <c r="D33" s="309" t="s">
        <v>1491</v>
      </c>
      <c r="E33" s="111"/>
      <c r="F33" s="297" t="s">
        <v>2563</v>
      </c>
      <c r="G33" s="111"/>
      <c r="H33" s="156" t="s">
        <v>2580</v>
      </c>
    </row>
    <row r="34" spans="1:8" ht="28.5" x14ac:dyDescent="0.25">
      <c r="B34" s="157" t="s">
        <v>2248</v>
      </c>
      <c r="C34" s="111"/>
      <c r="D34" s="309" t="s">
        <v>1491</v>
      </c>
      <c r="E34" s="111"/>
      <c r="F34" s="297" t="s">
        <v>2563</v>
      </c>
      <c r="G34" s="111"/>
      <c r="H34" s="156" t="s">
        <v>2580</v>
      </c>
    </row>
    <row r="35" spans="1:8" ht="28.5" x14ac:dyDescent="0.25">
      <c r="B35" s="165" t="s">
        <v>2247</v>
      </c>
      <c r="C35" s="164"/>
      <c r="D35" s="309" t="s">
        <v>1491</v>
      </c>
      <c r="E35" s="111"/>
      <c r="F35" s="297" t="s">
        <v>2563</v>
      </c>
      <c r="G35" s="111"/>
      <c r="H35" s="156" t="s">
        <v>2575</v>
      </c>
    </row>
    <row r="36" spans="1:8" ht="16.5" x14ac:dyDescent="0.25">
      <c r="B36" s="157" t="s">
        <v>2249</v>
      </c>
      <c r="C36" s="111"/>
      <c r="D36" s="309" t="s">
        <v>1498</v>
      </c>
      <c r="E36" s="111"/>
      <c r="F36" s="258" t="str">
        <f>IF(D36=Listes!$K$4,"&lt; Indiquez l'URL de la source &gt;",IF(D36=Listes!$K$5,"&lt; Référence de la section dans le Rapport ITIE ou URL&gt;",IF(D36=Listes!$K$6,"&lt; Référence de la non-applicabilité &gt;","")))</f>
        <v>&lt; Référence de la non-applicabilité &gt;</v>
      </c>
      <c r="G36" s="111"/>
      <c r="H36" s="156"/>
    </row>
    <row r="37" spans="1:8" ht="16.5" x14ac:dyDescent="0.25">
      <c r="B37" s="166" t="s">
        <v>2250</v>
      </c>
      <c r="C37" s="164"/>
      <c r="D37" s="309" t="s">
        <v>2205</v>
      </c>
      <c r="E37" s="111"/>
      <c r="F37" s="258" t="str">
        <f>IF(D32=Listes!$K$4,"&lt; Indiquez l'URL de la source &gt;",IF(D32=Listes!$K$5,"&lt; Référence de la section dans le Rapport ITIE ou URL&gt;",IF(D32=Listes!$K$6,"&lt; Référence de la non-applicabilité &gt;","")))</f>
        <v>&lt; Référence de la section dans le Rapport ITIE ou URL&gt;</v>
      </c>
      <c r="G37" s="111"/>
      <c r="H37" s="156" t="s">
        <v>2564</v>
      </c>
    </row>
    <row r="38" spans="1:8" ht="16.5" x14ac:dyDescent="0.25">
      <c r="B38" s="167"/>
      <c r="C38" s="111"/>
      <c r="D38" s="310"/>
      <c r="E38" s="111"/>
      <c r="F38" s="161"/>
      <c r="G38" s="111"/>
      <c r="H38" s="168"/>
    </row>
    <row r="39" spans="1:8" ht="16.5" x14ac:dyDescent="0.25">
      <c r="B39" s="151" t="s">
        <v>2251</v>
      </c>
      <c r="C39" s="111"/>
      <c r="D39" s="311"/>
      <c r="E39" s="111"/>
      <c r="F39" s="169"/>
      <c r="G39" s="111"/>
      <c r="H39" s="153"/>
    </row>
    <row r="40" spans="1:8" ht="16.5" x14ac:dyDescent="0.25">
      <c r="B40" s="154" t="s">
        <v>2252</v>
      </c>
      <c r="C40" s="111"/>
      <c r="D40" s="309" t="s">
        <v>2562</v>
      </c>
      <c r="E40" s="111"/>
      <c r="F40" s="298" t="s">
        <v>2566</v>
      </c>
      <c r="G40" s="111"/>
      <c r="H40" s="156" t="s">
        <v>2574</v>
      </c>
    </row>
    <row r="41" spans="1:8" ht="25.5" x14ac:dyDescent="0.25">
      <c r="B41" s="154" t="s">
        <v>2253</v>
      </c>
      <c r="C41" s="111"/>
      <c r="D41" s="309" t="s">
        <v>1491</v>
      </c>
      <c r="E41" s="111"/>
      <c r="F41" s="298" t="s">
        <v>2567</v>
      </c>
      <c r="G41" s="111"/>
      <c r="H41" s="156" t="s">
        <v>2565</v>
      </c>
    </row>
    <row r="42" spans="1:8" ht="28.5" x14ac:dyDescent="0.25">
      <c r="B42" s="170" t="s">
        <v>2254</v>
      </c>
      <c r="C42" s="111"/>
      <c r="D42" s="309" t="s">
        <v>1498</v>
      </c>
      <c r="E42" s="111"/>
      <c r="F42" s="258" t="str">
        <f>IF(D42=Listes!$K$4,"&lt; Indiquez l'URL de la source &gt;",IF(D42=Listes!$K$5,"&lt; Référence de la section dans le Rapport ITIE ou URL&gt;",IF(D42=Listes!$K$6,"&lt; Référence de la non-applicabilité &gt;","")))</f>
        <v>&lt; Référence de la non-applicabilité &gt;</v>
      </c>
      <c r="G42" s="111"/>
      <c r="H42" s="159"/>
    </row>
    <row r="43" spans="1:8" ht="16.5" x14ac:dyDescent="0.25">
      <c r="B43" s="160"/>
      <c r="C43" s="111"/>
      <c r="D43" s="310"/>
      <c r="E43" s="111"/>
      <c r="F43" s="161"/>
      <c r="G43" s="111"/>
      <c r="H43" s="111"/>
    </row>
    <row r="44" spans="1:8" ht="16.5" x14ac:dyDescent="0.25">
      <c r="B44" s="151" t="s">
        <v>2255</v>
      </c>
      <c r="C44" s="111"/>
      <c r="D44" s="311"/>
      <c r="E44" s="111"/>
      <c r="F44" s="169"/>
      <c r="G44" s="111"/>
      <c r="H44" s="153"/>
    </row>
    <row r="45" spans="1:8" ht="28.5" x14ac:dyDescent="0.25">
      <c r="B45" s="154" t="s">
        <v>2256</v>
      </c>
      <c r="C45" s="111"/>
      <c r="D45" s="309" t="s">
        <v>1491</v>
      </c>
      <c r="E45" s="111"/>
      <c r="F45" s="297" t="s">
        <v>2563</v>
      </c>
      <c r="G45" s="111"/>
      <c r="H45" s="156" t="s">
        <v>2569</v>
      </c>
    </row>
    <row r="46" spans="1:8" ht="28.5" x14ac:dyDescent="0.25">
      <c r="B46" s="157" t="s">
        <v>2257</v>
      </c>
      <c r="C46" s="111"/>
      <c r="D46" s="309" t="s">
        <v>1504</v>
      </c>
      <c r="E46" s="111"/>
      <c r="F46" s="297" t="s">
        <v>2563</v>
      </c>
      <c r="G46" s="111"/>
      <c r="H46" s="156" t="s">
        <v>2573</v>
      </c>
    </row>
    <row r="47" spans="1:8" ht="28.5" x14ac:dyDescent="0.25">
      <c r="B47" s="154" t="s">
        <v>2258</v>
      </c>
      <c r="C47" s="111"/>
      <c r="D47" s="309" t="s">
        <v>1504</v>
      </c>
      <c r="E47" s="111"/>
      <c r="F47" s="297" t="s">
        <v>2563</v>
      </c>
      <c r="G47" s="111"/>
      <c r="H47" s="156"/>
    </row>
    <row r="48" spans="1:8" ht="27.75" customHeight="1" x14ac:dyDescent="0.25">
      <c r="B48" s="154" t="s">
        <v>2259</v>
      </c>
      <c r="C48" s="111"/>
      <c r="D48" s="309" t="s">
        <v>2562</v>
      </c>
      <c r="E48" s="111"/>
      <c r="F48" s="298" t="s">
        <v>2568</v>
      </c>
      <c r="G48" s="111"/>
      <c r="H48" s="156" t="s">
        <v>2572</v>
      </c>
    </row>
    <row r="49" spans="2:8" ht="28.5" x14ac:dyDescent="0.25">
      <c r="B49" s="170" t="s">
        <v>2260</v>
      </c>
      <c r="C49" s="111"/>
      <c r="D49" s="309" t="s">
        <v>1498</v>
      </c>
      <c r="E49" s="111"/>
      <c r="F49" s="258" t="str">
        <f>IF(D49=Listes!$K$4,"&lt; Indiquez l'URL de la source &gt;",IF(D49=Listes!$K$5,"&lt; Référence de la section dans le Rapport ITIE ou URL&gt;",IF(D49=Listes!$K$6,"&lt; Référence de la non-applicabilité &gt;","")))</f>
        <v>&lt; Référence de la non-applicabilité &gt;</v>
      </c>
      <c r="G49" s="111"/>
      <c r="H49" s="159"/>
    </row>
    <row r="50" spans="2:8" ht="16.5" x14ac:dyDescent="0.25">
      <c r="B50" s="160"/>
      <c r="C50" s="111"/>
      <c r="D50" s="310"/>
      <c r="E50" s="111"/>
      <c r="F50" s="161"/>
      <c r="G50" s="111"/>
      <c r="H50" s="111"/>
    </row>
    <row r="51" spans="2:8" ht="16.5" x14ac:dyDescent="0.25">
      <c r="B51" s="151" t="s">
        <v>2261</v>
      </c>
      <c r="C51" s="111"/>
      <c r="D51" s="312"/>
      <c r="E51" s="111"/>
      <c r="F51" s="171"/>
      <c r="G51" s="111"/>
      <c r="H51" s="153"/>
    </row>
    <row r="52" spans="2:8" ht="28.5" x14ac:dyDescent="0.25">
      <c r="B52" s="154" t="s">
        <v>2262</v>
      </c>
      <c r="C52" s="111"/>
      <c r="D52" s="309" t="s">
        <v>1491</v>
      </c>
      <c r="E52" s="111"/>
      <c r="F52" s="297" t="s">
        <v>2563</v>
      </c>
      <c r="G52" s="111"/>
      <c r="H52" s="156" t="s">
        <v>2570</v>
      </c>
    </row>
    <row r="53" spans="2:8" ht="28.5" x14ac:dyDescent="0.25">
      <c r="B53" s="157" t="s">
        <v>2263</v>
      </c>
      <c r="C53" s="111"/>
      <c r="D53" s="309" t="s">
        <v>1491</v>
      </c>
      <c r="E53" s="111"/>
      <c r="F53" s="297" t="s">
        <v>2563</v>
      </c>
      <c r="G53" s="111"/>
      <c r="H53" s="156" t="s">
        <v>2571</v>
      </c>
    </row>
    <row r="54" spans="2:8" ht="16.5" x14ac:dyDescent="0.25">
      <c r="B54" s="172" t="s">
        <v>2264</v>
      </c>
      <c r="C54" s="111"/>
      <c r="D54" s="313" t="str">
        <f>IF(OR(D53=Listes!$K$4),"&lt; nom du registre &gt;","")</f>
        <v/>
      </c>
      <c r="E54" s="111"/>
      <c r="F54" s="259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11"/>
      <c r="H54" s="159"/>
    </row>
    <row r="55" spans="2:8" ht="16.5" x14ac:dyDescent="0.25">
      <c r="B55" s="160"/>
      <c r="C55" s="111"/>
      <c r="D55" s="310"/>
      <c r="E55" s="111"/>
      <c r="F55" s="161"/>
      <c r="G55" s="111"/>
      <c r="H55" s="111"/>
    </row>
    <row r="56" spans="2:8" ht="16.5" x14ac:dyDescent="0.25">
      <c r="B56" s="151" t="s">
        <v>2265</v>
      </c>
      <c r="C56" s="111"/>
      <c r="D56" s="312"/>
      <c r="E56" s="111"/>
      <c r="F56" s="171"/>
      <c r="G56" s="111"/>
      <c r="H56" s="153"/>
    </row>
    <row r="57" spans="2:8" ht="28.5" x14ac:dyDescent="0.25">
      <c r="B57" s="173" t="s">
        <v>2266</v>
      </c>
      <c r="C57" s="111"/>
      <c r="D57" s="309" t="s">
        <v>1491</v>
      </c>
      <c r="E57" s="111"/>
      <c r="F57" s="297" t="s">
        <v>2563</v>
      </c>
      <c r="G57" s="111"/>
      <c r="H57" s="156" t="s">
        <v>2581</v>
      </c>
    </row>
    <row r="58" spans="2:8" ht="42.75" x14ac:dyDescent="0.25">
      <c r="B58" s="174" t="s">
        <v>2133</v>
      </c>
      <c r="C58" s="111"/>
      <c r="D58" s="309" t="s">
        <v>1491</v>
      </c>
      <c r="E58" s="111"/>
      <c r="F58" s="297" t="s">
        <v>2563</v>
      </c>
      <c r="G58" s="111"/>
      <c r="H58" s="156" t="s">
        <v>2581</v>
      </c>
    </row>
    <row r="59" spans="2:8" ht="28.5" x14ac:dyDescent="0.25">
      <c r="B59" s="175" t="s">
        <v>2132</v>
      </c>
      <c r="C59" s="111"/>
      <c r="D59" s="314" t="s">
        <v>1504</v>
      </c>
      <c r="E59" s="111"/>
      <c r="F59" s="259" t="str">
        <f>IF(D59=Listes!$K$4,"&lt; Indiquez l'URL de la source &gt;",IF(D59=Listes!$K$5,"&lt; Référence de la section dans le Rapport ITIE ou URL&gt;",IF(D59=Listes!$K$6,"&lt; Référence de la non-applicabilité &gt;","")))</f>
        <v/>
      </c>
      <c r="G59" s="111"/>
      <c r="H59" s="159"/>
    </row>
    <row r="60" spans="2:8" ht="16.5" x14ac:dyDescent="0.25">
      <c r="B60" s="160"/>
      <c r="C60" s="111"/>
      <c r="D60" s="310"/>
      <c r="E60" s="111"/>
      <c r="F60" s="161"/>
      <c r="G60" s="111"/>
      <c r="H60" s="111"/>
    </row>
    <row r="61" spans="2:8" ht="16.5" x14ac:dyDescent="0.25">
      <c r="B61" s="151" t="s">
        <v>2267</v>
      </c>
      <c r="C61" s="111"/>
      <c r="D61" s="312"/>
      <c r="E61" s="111"/>
      <c r="F61" s="171"/>
      <c r="G61" s="111"/>
      <c r="H61" s="153"/>
    </row>
    <row r="62" spans="2:8" ht="28.5" x14ac:dyDescent="0.25">
      <c r="B62" s="170" t="s">
        <v>2095</v>
      </c>
      <c r="C62" s="111"/>
      <c r="D62" s="309" t="s">
        <v>1491</v>
      </c>
      <c r="E62" s="111"/>
      <c r="F62" s="297" t="s">
        <v>2563</v>
      </c>
      <c r="G62" s="111"/>
      <c r="H62" s="159" t="s">
        <v>2582</v>
      </c>
    </row>
    <row r="63" spans="2:8" ht="16.5" x14ac:dyDescent="0.25">
      <c r="B63" s="160"/>
      <c r="C63" s="111"/>
      <c r="D63" s="310"/>
      <c r="E63" s="111"/>
      <c r="F63" s="161"/>
      <c r="G63" s="111"/>
      <c r="H63" s="111"/>
    </row>
    <row r="64" spans="2:8" ht="16.5" x14ac:dyDescent="0.25">
      <c r="B64" s="151" t="s">
        <v>2268</v>
      </c>
      <c r="C64" s="111"/>
      <c r="D64" s="312"/>
      <c r="E64" s="111"/>
      <c r="F64" s="171"/>
      <c r="G64" s="111"/>
      <c r="H64" s="153"/>
    </row>
    <row r="65" spans="2:8" ht="16.5" x14ac:dyDescent="0.25">
      <c r="B65" s="286" t="s">
        <v>2538</v>
      </c>
      <c r="C65" s="111"/>
      <c r="D65" s="315"/>
      <c r="E65" s="111"/>
      <c r="F65" s="285"/>
      <c r="G65" s="111"/>
      <c r="H65" s="156"/>
    </row>
    <row r="66" spans="2:8" ht="28.5" x14ac:dyDescent="0.25">
      <c r="B66" s="173" t="s">
        <v>2269</v>
      </c>
      <c r="C66" s="111"/>
      <c r="D66" s="309" t="s">
        <v>1491</v>
      </c>
      <c r="E66" s="111"/>
      <c r="F66" s="297" t="s">
        <v>2563</v>
      </c>
      <c r="G66" s="111"/>
      <c r="H66" s="156" t="s">
        <v>2583</v>
      </c>
    </row>
    <row r="67" spans="2:8" ht="28.5" x14ac:dyDescent="0.25">
      <c r="B67" s="173" t="s">
        <v>2270</v>
      </c>
      <c r="C67" s="111"/>
      <c r="D67" s="309" t="s">
        <v>1491</v>
      </c>
      <c r="E67" s="111"/>
      <c r="F67" s="297" t="s">
        <v>2563</v>
      </c>
      <c r="G67" s="111"/>
      <c r="H67" s="156" t="s">
        <v>2583</v>
      </c>
    </row>
    <row r="68" spans="2:8" ht="16.5" x14ac:dyDescent="0.25">
      <c r="B68" s="284" t="s">
        <v>2492</v>
      </c>
      <c r="C68" s="111"/>
      <c r="D68" s="309">
        <v>35737</v>
      </c>
      <c r="E68" s="111"/>
      <c r="F68" s="258" t="s">
        <v>2124</v>
      </c>
      <c r="G68" s="111"/>
      <c r="H68" s="156"/>
    </row>
    <row r="69" spans="2:8" ht="16.5" x14ac:dyDescent="0.25">
      <c r="B69" s="174" t="s">
        <v>2585</v>
      </c>
      <c r="C69" s="111"/>
      <c r="D69" s="336" t="s">
        <v>2584</v>
      </c>
      <c r="E69" s="111"/>
      <c r="F69" s="258" t="s">
        <v>1465</v>
      </c>
      <c r="G69" s="111"/>
      <c r="H69" s="156" t="s">
        <v>2587</v>
      </c>
    </row>
    <row r="70" spans="2:8" ht="16.5" x14ac:dyDescent="0.25">
      <c r="B70" s="284" t="s">
        <v>2434</v>
      </c>
      <c r="C70" s="111"/>
      <c r="D70" s="309">
        <v>3450</v>
      </c>
      <c r="E70" s="111"/>
      <c r="F70" s="258" t="s">
        <v>2124</v>
      </c>
      <c r="G70" s="111"/>
      <c r="H70" s="156"/>
    </row>
    <row r="71" spans="2:8" ht="16.5" x14ac:dyDescent="0.25">
      <c r="B71" s="174" t="s">
        <v>2586</v>
      </c>
      <c r="C71" s="111"/>
      <c r="D71" s="309">
        <v>51156151</v>
      </c>
      <c r="E71" s="111"/>
      <c r="F71" s="258" t="s">
        <v>1465</v>
      </c>
      <c r="G71" s="111"/>
      <c r="H71" s="156" t="s">
        <v>2587</v>
      </c>
    </row>
    <row r="72" spans="2:8" ht="16.5" x14ac:dyDescent="0.25">
      <c r="B72" s="284" t="s">
        <v>2408</v>
      </c>
      <c r="C72" s="111"/>
      <c r="D72" s="309">
        <v>538806</v>
      </c>
      <c r="E72" s="111"/>
      <c r="F72" s="258" t="s">
        <v>2124</v>
      </c>
      <c r="G72" s="111"/>
      <c r="H72" s="156" t="s">
        <v>2590</v>
      </c>
    </row>
    <row r="73" spans="2:8" ht="16.5" x14ac:dyDescent="0.25">
      <c r="B73" s="174" t="s">
        <v>2588</v>
      </c>
      <c r="C73" s="111"/>
      <c r="D73" s="309" t="s">
        <v>2205</v>
      </c>
      <c r="E73" s="111"/>
      <c r="F73" s="258" t="s">
        <v>1465</v>
      </c>
      <c r="G73" s="111"/>
      <c r="H73" s="394" t="s">
        <v>2589</v>
      </c>
    </row>
    <row r="74" spans="2:8" ht="16.5" x14ac:dyDescent="0.25">
      <c r="B74" s="284" t="s">
        <v>2408</v>
      </c>
      <c r="C74" s="111"/>
      <c r="D74" s="309">
        <v>30701</v>
      </c>
      <c r="E74" s="111"/>
      <c r="F74" s="258" t="s">
        <v>2124</v>
      </c>
      <c r="G74" s="111"/>
      <c r="H74" s="156" t="s">
        <v>2591</v>
      </c>
    </row>
    <row r="75" spans="2:8" ht="16.5" x14ac:dyDescent="0.25">
      <c r="B75" s="174" t="s">
        <v>2588</v>
      </c>
      <c r="C75" s="111"/>
      <c r="D75" s="309" t="s">
        <v>2205</v>
      </c>
      <c r="E75" s="111"/>
      <c r="F75" s="258" t="s">
        <v>1465</v>
      </c>
      <c r="G75" s="111"/>
      <c r="H75" s="394" t="s">
        <v>2589</v>
      </c>
    </row>
    <row r="76" spans="2:8" ht="16.5" x14ac:dyDescent="0.25">
      <c r="B76" s="284" t="s">
        <v>2408</v>
      </c>
      <c r="C76" s="111"/>
      <c r="D76" s="309">
        <v>23189</v>
      </c>
      <c r="E76" s="111"/>
      <c r="F76" s="258" t="s">
        <v>2124</v>
      </c>
      <c r="G76" s="111"/>
      <c r="H76" s="156" t="s">
        <v>2592</v>
      </c>
    </row>
    <row r="77" spans="2:8" ht="16.5" x14ac:dyDescent="0.25">
      <c r="B77" s="174" t="s">
        <v>2588</v>
      </c>
      <c r="C77" s="111"/>
      <c r="D77" s="309" t="s">
        <v>2205</v>
      </c>
      <c r="E77" s="111"/>
      <c r="F77" s="258" t="s">
        <v>1465</v>
      </c>
      <c r="G77" s="111"/>
      <c r="H77" s="394" t="s">
        <v>2589</v>
      </c>
    </row>
    <row r="78" spans="2:8" ht="16.5" x14ac:dyDescent="0.25">
      <c r="B78" s="284" t="s">
        <v>2408</v>
      </c>
      <c r="C78" s="111"/>
      <c r="D78" s="309">
        <v>7202680</v>
      </c>
      <c r="E78" s="111"/>
      <c r="F78" s="258" t="s">
        <v>2124</v>
      </c>
      <c r="G78" s="111"/>
      <c r="H78" s="156" t="s">
        <v>2593</v>
      </c>
    </row>
    <row r="79" spans="2:8" ht="16.5" x14ac:dyDescent="0.25">
      <c r="B79" s="174" t="s">
        <v>2588</v>
      </c>
      <c r="C79" s="111"/>
      <c r="D79" s="309">
        <v>85624002.489999995</v>
      </c>
      <c r="E79" s="111"/>
      <c r="F79" s="258" t="s">
        <v>1465</v>
      </c>
      <c r="G79" s="111"/>
      <c r="H79" s="156" t="s">
        <v>2587</v>
      </c>
    </row>
    <row r="80" spans="2:8" ht="16.5" x14ac:dyDescent="0.25">
      <c r="B80" s="284" t="s">
        <v>2408</v>
      </c>
      <c r="C80" s="111"/>
      <c r="D80" s="309">
        <v>4260719</v>
      </c>
      <c r="E80" s="111"/>
      <c r="F80" s="258" t="s">
        <v>2124</v>
      </c>
      <c r="G80" s="111"/>
      <c r="H80" s="156" t="s">
        <v>2594</v>
      </c>
    </row>
    <row r="81" spans="2:10" ht="16.5" x14ac:dyDescent="0.25">
      <c r="B81" s="174" t="s">
        <v>2588</v>
      </c>
      <c r="C81" s="111"/>
      <c r="D81" s="309">
        <v>86746624.290000007</v>
      </c>
      <c r="E81" s="111"/>
      <c r="F81" s="258" t="s">
        <v>1465</v>
      </c>
      <c r="G81" s="111"/>
      <c r="H81" s="156" t="s">
        <v>2587</v>
      </c>
    </row>
    <row r="82" spans="2:10" ht="16.5" x14ac:dyDescent="0.25">
      <c r="B82" s="284" t="s">
        <v>2408</v>
      </c>
      <c r="C82" s="111"/>
      <c r="D82" s="309">
        <v>135209</v>
      </c>
      <c r="E82" s="111"/>
      <c r="F82" s="258" t="s">
        <v>2124</v>
      </c>
      <c r="G82" s="111"/>
      <c r="H82" s="156" t="s">
        <v>2595</v>
      </c>
    </row>
    <row r="83" spans="2:10" ht="16.5" x14ac:dyDescent="0.25">
      <c r="B83" s="174" t="s">
        <v>2588</v>
      </c>
      <c r="C83" s="111"/>
      <c r="D83" s="314" t="s">
        <v>2205</v>
      </c>
      <c r="E83" s="111"/>
      <c r="F83" s="258" t="s">
        <v>1465</v>
      </c>
      <c r="G83" s="111"/>
      <c r="H83" s="159" t="s">
        <v>2762</v>
      </c>
    </row>
    <row r="84" spans="2:10" ht="16.5" x14ac:dyDescent="0.25">
      <c r="B84" s="284" t="s">
        <v>2406</v>
      </c>
      <c r="C84" s="111"/>
      <c r="D84" s="309">
        <v>24662</v>
      </c>
      <c r="E84" s="111"/>
      <c r="F84" s="258" t="s">
        <v>2124</v>
      </c>
      <c r="G84" s="111"/>
      <c r="H84" s="156" t="s">
        <v>2763</v>
      </c>
    </row>
    <row r="85" spans="2:10" ht="16.5" x14ac:dyDescent="0.25">
      <c r="B85" s="174" t="s">
        <v>2588</v>
      </c>
      <c r="C85" s="111"/>
      <c r="D85" s="314" t="s">
        <v>2205</v>
      </c>
      <c r="E85" s="111"/>
      <c r="F85" s="258" t="s">
        <v>1465</v>
      </c>
      <c r="G85" s="111"/>
      <c r="H85" s="159" t="s">
        <v>2762</v>
      </c>
    </row>
    <row r="86" spans="2:10" ht="16.5" x14ac:dyDescent="0.25">
      <c r="B86" s="284" t="s">
        <v>2408</v>
      </c>
      <c r="C86" s="111"/>
      <c r="D86" s="309">
        <v>35025</v>
      </c>
      <c r="E86" s="111"/>
      <c r="F86" s="258" t="s">
        <v>2124</v>
      </c>
      <c r="G86" s="111"/>
      <c r="H86" s="156" t="s">
        <v>2596</v>
      </c>
    </row>
    <row r="87" spans="2:10" ht="16.5" x14ac:dyDescent="0.25">
      <c r="B87" s="174" t="s">
        <v>2588</v>
      </c>
      <c r="C87" s="111"/>
      <c r="D87" s="314" t="s">
        <v>2205</v>
      </c>
      <c r="E87" s="111"/>
      <c r="F87" s="258" t="s">
        <v>1465</v>
      </c>
      <c r="G87" s="111"/>
      <c r="H87" s="159" t="s">
        <v>2762</v>
      </c>
    </row>
    <row r="88" spans="2:10" ht="16.5" x14ac:dyDescent="0.25">
      <c r="B88" s="284" t="s">
        <v>2470</v>
      </c>
      <c r="C88" s="111"/>
      <c r="D88" s="309">
        <v>118640</v>
      </c>
      <c r="E88" s="111"/>
      <c r="F88" s="258" t="s">
        <v>2124</v>
      </c>
      <c r="G88" s="111"/>
      <c r="H88" s="156"/>
    </row>
    <row r="89" spans="2:10" ht="16.5" x14ac:dyDescent="0.25">
      <c r="B89" s="174" t="s">
        <v>2597</v>
      </c>
      <c r="C89" s="111"/>
      <c r="D89" s="314" t="s">
        <v>2205</v>
      </c>
      <c r="E89" s="111"/>
      <c r="F89" s="258" t="s">
        <v>1465</v>
      </c>
      <c r="G89" s="111"/>
      <c r="H89" s="159" t="s">
        <v>2118</v>
      </c>
    </row>
    <row r="90" spans="2:10" ht="16.5" x14ac:dyDescent="0.25">
      <c r="B90" s="284" t="s">
        <v>2468</v>
      </c>
      <c r="C90" s="111"/>
      <c r="D90" s="309">
        <v>114634</v>
      </c>
      <c r="E90" s="111"/>
      <c r="F90" s="258" t="s">
        <v>2124</v>
      </c>
      <c r="G90" s="111"/>
      <c r="H90" s="156"/>
    </row>
    <row r="91" spans="2:10" ht="16.5" x14ac:dyDescent="0.25">
      <c r="B91" s="174" t="s">
        <v>2598</v>
      </c>
      <c r="C91" s="111"/>
      <c r="D91" s="314">
        <f>J91/'Partie 1 - Présentation'!E51</f>
        <v>37468365.445158221</v>
      </c>
      <c r="E91" s="111"/>
      <c r="F91" s="258" t="s">
        <v>1465</v>
      </c>
      <c r="G91" s="111"/>
      <c r="H91" s="159" t="s">
        <v>2599</v>
      </c>
      <c r="J91" s="392">
        <v>153629665416.51001</v>
      </c>
    </row>
    <row r="92" spans="2:10" ht="16.5" x14ac:dyDescent="0.25">
      <c r="B92" s="284" t="s">
        <v>2430</v>
      </c>
      <c r="C92" s="111"/>
      <c r="D92" s="309">
        <v>23473</v>
      </c>
      <c r="E92" s="111"/>
      <c r="F92" s="258" t="s">
        <v>2124</v>
      </c>
      <c r="G92" s="111"/>
      <c r="H92" s="156"/>
    </row>
    <row r="93" spans="2:10" ht="16.5" x14ac:dyDescent="0.25">
      <c r="B93" s="174" t="s">
        <v>2600</v>
      </c>
      <c r="C93" s="111"/>
      <c r="D93" s="314" t="s">
        <v>2205</v>
      </c>
      <c r="E93" s="111"/>
      <c r="F93" s="258" t="s">
        <v>1465</v>
      </c>
      <c r="G93" s="111"/>
      <c r="H93" s="159" t="s">
        <v>2118</v>
      </c>
    </row>
    <row r="94" spans="2:10" ht="16.5" x14ac:dyDescent="0.25">
      <c r="B94" s="284" t="s">
        <v>2408</v>
      </c>
      <c r="C94" s="111"/>
      <c r="D94" s="309">
        <v>1760781</v>
      </c>
      <c r="E94" s="111"/>
      <c r="F94" s="258" t="s">
        <v>2271</v>
      </c>
      <c r="G94" s="111"/>
      <c r="H94" s="156" t="s">
        <v>2761</v>
      </c>
    </row>
    <row r="95" spans="2:10" ht="16.5" x14ac:dyDescent="0.25">
      <c r="B95" s="174" t="s">
        <v>2588</v>
      </c>
      <c r="C95" s="111"/>
      <c r="D95" s="314">
        <f>J95/'Partie 1 - Présentation'!E51</f>
        <v>1518101.8284250961</v>
      </c>
      <c r="E95" s="111"/>
      <c r="F95" s="258" t="s">
        <v>1465</v>
      </c>
      <c r="G95" s="111"/>
      <c r="H95" s="159"/>
      <c r="J95" s="393">
        <v>6224597022</v>
      </c>
    </row>
    <row r="96" spans="2:10" ht="16.5" x14ac:dyDescent="0.25">
      <c r="B96" s="160"/>
      <c r="C96" s="111"/>
      <c r="D96" s="310"/>
      <c r="E96" s="111"/>
      <c r="F96" s="161"/>
      <c r="G96" s="111"/>
      <c r="H96" s="111"/>
    </row>
    <row r="97" spans="2:10" ht="16.5" x14ac:dyDescent="0.25">
      <c r="B97" s="151" t="s">
        <v>2274</v>
      </c>
      <c r="C97" s="111"/>
      <c r="D97" s="312"/>
      <c r="E97" s="111"/>
      <c r="F97" s="171"/>
      <c r="G97" s="111"/>
      <c r="H97" s="153"/>
    </row>
    <row r="98" spans="2:10" ht="16.5" x14ac:dyDescent="0.25">
      <c r="B98" s="173" t="s">
        <v>2275</v>
      </c>
      <c r="C98" s="111"/>
      <c r="D98" s="309" t="s">
        <v>2395</v>
      </c>
      <c r="E98" s="111"/>
      <c r="F98" s="258" t="str">
        <f>IF(D98=Listes!$K$4,"&lt; Indiquez l'URL de la source &gt;",IF(D98=Listes!$K$5,"&lt; Référence de la section dans le Rapport ITIE ou URL&gt;",IF(D98=Listes!$K$6,"&lt; Référence de la non-applicabilité &gt;","")))</f>
        <v/>
      </c>
      <c r="G98" s="111"/>
      <c r="H98" s="156"/>
    </row>
    <row r="99" spans="2:10" ht="16.5" x14ac:dyDescent="0.25">
      <c r="B99" s="173" t="s">
        <v>2276</v>
      </c>
      <c r="C99" s="111"/>
      <c r="D99" s="309" t="s">
        <v>2395</v>
      </c>
      <c r="E99" s="111"/>
      <c r="F99" s="258" t="str">
        <f>IF(D99=Listes!$K$4,"&lt; Indiquez l'URL de la source &gt;",IF(D99=Listes!$K$5,"&lt; Référence de la section dans le Rapport ITIE ou URL&gt;",IF(D99=Listes!$K$6,"&lt; Référence de la non-applicabilité &gt;","")))</f>
        <v/>
      </c>
      <c r="G99" s="111"/>
      <c r="H99" s="156"/>
    </row>
    <row r="100" spans="2:10" ht="16.5" x14ac:dyDescent="0.25">
      <c r="B100" s="284" t="s">
        <v>2492</v>
      </c>
      <c r="C100" s="111"/>
      <c r="D100" s="309">
        <v>35110</v>
      </c>
      <c r="E100" s="111"/>
      <c r="F100" s="258" t="s">
        <v>2124</v>
      </c>
      <c r="G100" s="111"/>
      <c r="H100" s="156"/>
    </row>
    <row r="101" spans="2:10" ht="16.5" x14ac:dyDescent="0.25">
      <c r="B101" s="174" t="s">
        <v>2585</v>
      </c>
      <c r="C101" s="111"/>
      <c r="D101" s="309">
        <v>906729236.86000001</v>
      </c>
      <c r="E101" s="111"/>
      <c r="F101" s="258" t="s">
        <v>1465</v>
      </c>
      <c r="G101" s="111"/>
      <c r="H101" s="156"/>
    </row>
    <row r="102" spans="2:10" ht="16.5" x14ac:dyDescent="0.25">
      <c r="B102" s="284" t="s">
        <v>2434</v>
      </c>
      <c r="C102" s="111"/>
      <c r="D102" s="309">
        <v>2961</v>
      </c>
      <c r="E102" s="111"/>
      <c r="F102" s="258" t="s">
        <v>2124</v>
      </c>
      <c r="G102" s="111"/>
      <c r="H102" s="156"/>
    </row>
    <row r="103" spans="2:10" ht="16.5" x14ac:dyDescent="0.25">
      <c r="B103" s="174" t="s">
        <v>2586</v>
      </c>
      <c r="C103" s="111"/>
      <c r="D103" s="309">
        <v>202613076.06</v>
      </c>
      <c r="E103" s="111"/>
      <c r="F103" s="258" t="s">
        <v>1465</v>
      </c>
      <c r="G103" s="111"/>
      <c r="H103" s="156"/>
    </row>
    <row r="104" spans="2:10" ht="16.5" x14ac:dyDescent="0.25">
      <c r="B104" s="284" t="s">
        <v>2408</v>
      </c>
      <c r="C104" s="111"/>
      <c r="D104" s="309">
        <v>27</v>
      </c>
      <c r="E104" s="111"/>
      <c r="F104" s="258" t="s">
        <v>2124</v>
      </c>
      <c r="G104" s="111"/>
      <c r="H104" s="156" t="s">
        <v>2760</v>
      </c>
      <c r="J104" s="393">
        <v>28997210.07</v>
      </c>
    </row>
    <row r="105" spans="2:10" ht="16.5" x14ac:dyDescent="0.25">
      <c r="B105" s="174" t="str">
        <f>LEFT(B104,SEARCH(",",B104))&amp;" valeur"</f>
        <v>Autres (2617), valeur</v>
      </c>
      <c r="C105" s="111"/>
      <c r="D105" s="309">
        <f>J104/'Partie 1 - Présentation'!E51</f>
        <v>7072.0590378635452</v>
      </c>
      <c r="E105" s="111"/>
      <c r="F105" s="258" t="s">
        <v>1465</v>
      </c>
      <c r="G105" s="111"/>
      <c r="H105" s="156"/>
      <c r="J105" s="393"/>
    </row>
    <row r="106" spans="2:10" ht="16.5" x14ac:dyDescent="0.25">
      <c r="B106" s="284" t="s">
        <v>2408</v>
      </c>
      <c r="C106" s="111"/>
      <c r="D106" s="309">
        <v>555914</v>
      </c>
      <c r="E106" s="111"/>
      <c r="F106" s="258" t="s">
        <v>2124</v>
      </c>
      <c r="G106" s="111"/>
      <c r="H106" s="156" t="s">
        <v>2601</v>
      </c>
      <c r="J106" s="393"/>
    </row>
    <row r="107" spans="2:10" ht="16.5" x14ac:dyDescent="0.25">
      <c r="B107" s="174" t="s">
        <v>2588</v>
      </c>
      <c r="C107" s="111"/>
      <c r="D107" s="309" t="s">
        <v>2205</v>
      </c>
      <c r="E107" s="111"/>
      <c r="F107" s="258" t="s">
        <v>1465</v>
      </c>
      <c r="G107" s="111"/>
      <c r="H107" s="156"/>
      <c r="J107" s="393"/>
    </row>
    <row r="108" spans="2:10" ht="16.5" x14ac:dyDescent="0.25">
      <c r="B108" s="284" t="s">
        <v>2408</v>
      </c>
      <c r="C108" s="111"/>
      <c r="D108" s="309">
        <v>27000</v>
      </c>
      <c r="E108" s="111"/>
      <c r="F108" s="258" t="s">
        <v>2124</v>
      </c>
      <c r="G108" s="111"/>
      <c r="H108" s="156" t="s">
        <v>2591</v>
      </c>
      <c r="J108" s="393"/>
    </row>
    <row r="109" spans="2:10" ht="16.5" x14ac:dyDescent="0.25">
      <c r="B109" s="174" t="s">
        <v>2588</v>
      </c>
      <c r="C109" s="111"/>
      <c r="D109" s="309" t="s">
        <v>2205</v>
      </c>
      <c r="E109" s="111"/>
      <c r="F109" s="258" t="s">
        <v>1465</v>
      </c>
      <c r="G109" s="111"/>
      <c r="H109" s="156"/>
      <c r="J109" s="393"/>
    </row>
    <row r="110" spans="2:10" ht="16.5" x14ac:dyDescent="0.25">
      <c r="B110" s="284" t="s">
        <v>2408</v>
      </c>
      <c r="C110" s="111"/>
      <c r="D110" s="309">
        <v>24970</v>
      </c>
      <c r="E110" s="111"/>
      <c r="F110" s="258" t="s">
        <v>2124</v>
      </c>
      <c r="G110" s="111"/>
      <c r="H110" s="156" t="s">
        <v>2592</v>
      </c>
      <c r="J110" s="393"/>
    </row>
    <row r="111" spans="2:10" ht="16.5" x14ac:dyDescent="0.25">
      <c r="B111" s="174" t="s">
        <v>2588</v>
      </c>
      <c r="C111" s="111"/>
      <c r="D111" s="309" t="s">
        <v>2205</v>
      </c>
      <c r="E111" s="111"/>
      <c r="F111" s="258" t="s">
        <v>1465</v>
      </c>
      <c r="G111" s="111"/>
      <c r="H111" s="156"/>
      <c r="J111" s="393"/>
    </row>
    <row r="112" spans="2:10" ht="16.5" x14ac:dyDescent="0.25">
      <c r="B112" s="284" t="s">
        <v>2468</v>
      </c>
      <c r="C112" s="111"/>
      <c r="D112" s="309">
        <v>112173.1</v>
      </c>
      <c r="F112" s="258" t="s">
        <v>2124</v>
      </c>
      <c r="G112" s="111"/>
      <c r="H112" s="156"/>
      <c r="J112" s="393"/>
    </row>
    <row r="113" spans="2:10" ht="16.5" x14ac:dyDescent="0.25">
      <c r="B113" s="174" t="str">
        <f>LEFT(B112,SEARCH(",",B112))&amp;" valeur"</f>
        <v>Graphite naturel (2504), valeur</v>
      </c>
      <c r="C113" s="111"/>
      <c r="D113" s="309">
        <f>J113/'Partie 1 - Présentation'!E51</f>
        <v>48489991.452430949</v>
      </c>
      <c r="E113" s="111"/>
      <c r="F113" s="258" t="s">
        <v>1465</v>
      </c>
      <c r="G113" s="111"/>
      <c r="H113" s="156"/>
      <c r="J113" s="393">
        <v>198821087452.82999</v>
      </c>
    </row>
    <row r="114" spans="2:10" ht="16.5" x14ac:dyDescent="0.25">
      <c r="B114" s="284" t="s">
        <v>2430</v>
      </c>
      <c r="C114" s="111"/>
      <c r="D114" s="309">
        <v>18300</v>
      </c>
      <c r="E114" s="111"/>
      <c r="F114" s="258" t="s">
        <v>2124</v>
      </c>
      <c r="G114" s="111"/>
      <c r="H114" s="156"/>
      <c r="J114" s="393"/>
    </row>
    <row r="115" spans="2:10" ht="16.5" x14ac:dyDescent="0.25">
      <c r="B115" s="175" t="s">
        <v>2600</v>
      </c>
      <c r="C115" s="111"/>
      <c r="D115" s="309">
        <f>J115/'Partie 1 - Présentation'!E51</f>
        <v>53021456.198483013</v>
      </c>
      <c r="E115" s="111"/>
      <c r="F115" s="258" t="s">
        <v>1465</v>
      </c>
      <c r="G115" s="111"/>
      <c r="H115" s="159"/>
      <c r="J115" s="393">
        <v>217401225777.82999</v>
      </c>
    </row>
    <row r="116" spans="2:10" ht="16.5" x14ac:dyDescent="0.25">
      <c r="B116" s="160"/>
      <c r="C116" s="111"/>
      <c r="D116" s="310"/>
      <c r="E116" s="111"/>
      <c r="F116" s="161"/>
      <c r="G116" s="111"/>
      <c r="H116" s="111"/>
    </row>
    <row r="117" spans="2:10" ht="16.5" x14ac:dyDescent="0.25">
      <c r="B117" s="151" t="s">
        <v>2277</v>
      </c>
      <c r="C117" s="111"/>
      <c r="D117" s="312"/>
      <c r="E117" s="111"/>
      <c r="F117" s="176"/>
      <c r="G117" s="111"/>
      <c r="H117" s="153"/>
    </row>
    <row r="118" spans="2:10" ht="28.5" x14ac:dyDescent="0.25">
      <c r="B118" s="173" t="s">
        <v>2278</v>
      </c>
      <c r="C118" s="111"/>
      <c r="D118" s="309" t="s">
        <v>1491</v>
      </c>
      <c r="E118" s="111"/>
      <c r="F118" s="297" t="s">
        <v>2563</v>
      </c>
      <c r="G118" s="111"/>
      <c r="H118" s="156" t="s">
        <v>2602</v>
      </c>
    </row>
    <row r="119" spans="2:10" ht="28.5" x14ac:dyDescent="0.25">
      <c r="B119" s="177" t="s">
        <v>2070</v>
      </c>
      <c r="C119" s="111"/>
      <c r="D119" s="309" t="s">
        <v>2562</v>
      </c>
      <c r="E119" s="111"/>
      <c r="F119" s="297" t="s">
        <v>2603</v>
      </c>
      <c r="G119" s="111"/>
      <c r="H119" s="156" t="s">
        <v>2604</v>
      </c>
    </row>
    <row r="120" spans="2:10" ht="28.5" x14ac:dyDescent="0.25">
      <c r="B120" s="178" t="s">
        <v>2385</v>
      </c>
      <c r="C120" s="111"/>
      <c r="D120" s="316">
        <v>2.9134922881602246E-3</v>
      </c>
      <c r="E120" s="111"/>
      <c r="F120" s="179" t="s">
        <v>2384</v>
      </c>
      <c r="G120" s="111"/>
      <c r="H120" s="159"/>
    </row>
    <row r="121" spans="2:10" ht="16.5" x14ac:dyDescent="0.25">
      <c r="B121" s="160"/>
      <c r="C121" s="111"/>
      <c r="D121" s="310"/>
      <c r="E121" s="111"/>
      <c r="F121" s="161"/>
      <c r="G121" s="111"/>
      <c r="H121" s="111"/>
    </row>
    <row r="122" spans="2:10" ht="16.5" x14ac:dyDescent="0.25">
      <c r="B122" s="151" t="s">
        <v>2279</v>
      </c>
      <c r="C122" s="111"/>
      <c r="D122" s="317"/>
      <c r="E122" s="111"/>
      <c r="F122" s="176"/>
      <c r="G122" s="111"/>
      <c r="H122" s="153"/>
    </row>
    <row r="123" spans="2:10" ht="28.5" x14ac:dyDescent="0.25">
      <c r="B123" s="178" t="s">
        <v>2280</v>
      </c>
      <c r="C123" s="281"/>
      <c r="D123" s="314" t="s">
        <v>1498</v>
      </c>
      <c r="E123" s="281"/>
      <c r="F123" s="259" t="str">
        <f>IF(D123=Listes!$K$4,"&lt; Indiquez l'URL de la source &gt;",IF(D123=Listes!$K$5,"&lt; Référence de la section dans le Rapport ITIE ou URL&gt;",IF(D123=Listes!$K$6,"&lt; Référence de la non-applicabilité &gt;","")))</f>
        <v>&lt; Référence de la non-applicabilité &gt;</v>
      </c>
      <c r="G123" s="111"/>
      <c r="H123" s="156"/>
    </row>
    <row r="124" spans="2:10" ht="16.5" x14ac:dyDescent="0.25">
      <c r="B124" s="180" t="s">
        <v>2134</v>
      </c>
      <c r="C124" s="111"/>
      <c r="D124" s="318"/>
      <c r="E124" s="111"/>
      <c r="F124" s="181"/>
      <c r="G124" s="111"/>
      <c r="H124" s="181"/>
    </row>
    <row r="125" spans="2:10" ht="16.5" x14ac:dyDescent="0.25">
      <c r="B125" s="270" t="s">
        <v>1557</v>
      </c>
      <c r="C125" s="111"/>
      <c r="D125" s="309" t="s">
        <v>2205</v>
      </c>
      <c r="E125" s="111"/>
      <c r="F125" s="258" t="s">
        <v>2271</v>
      </c>
      <c r="G125" s="111"/>
      <c r="H125" s="156"/>
    </row>
    <row r="126" spans="2:10" ht="16.5" x14ac:dyDescent="0.25">
      <c r="B126" s="270" t="s">
        <v>1667</v>
      </c>
      <c r="C126" s="111"/>
      <c r="D126" s="309" t="s">
        <v>2205</v>
      </c>
      <c r="E126" s="111"/>
      <c r="F126" s="258" t="s">
        <v>2272</v>
      </c>
      <c r="G126" s="111"/>
      <c r="H126" s="156"/>
    </row>
    <row r="127" spans="2:10" ht="16.5" x14ac:dyDescent="0.25">
      <c r="B127" s="282" t="s">
        <v>2273</v>
      </c>
      <c r="C127" s="281"/>
      <c r="D127" s="314" t="s">
        <v>2205</v>
      </c>
      <c r="E127" s="281"/>
      <c r="F127" s="259" t="s">
        <v>2124</v>
      </c>
      <c r="G127" s="111"/>
      <c r="H127" s="156"/>
    </row>
    <row r="128" spans="2:10" ht="16.5" x14ac:dyDescent="0.25">
      <c r="B128" s="174" t="s">
        <v>2135</v>
      </c>
      <c r="C128" s="111"/>
      <c r="D128" s="318"/>
      <c r="E128" s="111"/>
      <c r="F128" s="181"/>
      <c r="G128" s="111"/>
      <c r="H128" s="181"/>
    </row>
    <row r="129" spans="2:8" ht="16.5" x14ac:dyDescent="0.25">
      <c r="B129" s="270" t="s">
        <v>1557</v>
      </c>
      <c r="C129" s="111"/>
      <c r="D129" s="309" t="s">
        <v>2205</v>
      </c>
      <c r="E129" s="111"/>
      <c r="F129" s="258" t="s">
        <v>2271</v>
      </c>
      <c r="G129" s="111"/>
      <c r="H129" s="156"/>
    </row>
    <row r="130" spans="2:8" ht="16.5" x14ac:dyDescent="0.25">
      <c r="B130" s="182" t="str">
        <f>LEFT(B129,SEARCH(",",B129))&amp;" valeur"</f>
        <v>Pétrole brut, valeur</v>
      </c>
      <c r="C130" s="111"/>
      <c r="D130" s="309" t="s">
        <v>2205</v>
      </c>
      <c r="E130" s="111"/>
      <c r="F130" s="258" t="s">
        <v>1465</v>
      </c>
      <c r="G130" s="111"/>
      <c r="H130" s="156" t="s">
        <v>2118</v>
      </c>
    </row>
    <row r="131" spans="2:8" ht="16.5" x14ac:dyDescent="0.25">
      <c r="B131" s="270" t="s">
        <v>1667</v>
      </c>
      <c r="C131" s="111"/>
      <c r="D131" s="309" t="s">
        <v>2205</v>
      </c>
      <c r="E131" s="111"/>
      <c r="F131" s="258" t="s">
        <v>2272</v>
      </c>
      <c r="G131" s="111"/>
      <c r="H131" s="156"/>
    </row>
    <row r="132" spans="2:8" ht="16.5" x14ac:dyDescent="0.25">
      <c r="B132" s="182" t="str">
        <f>LEFT(B131,SEARCH(",",B131))&amp;" valeur"</f>
        <v>Gaz naturel, valeur</v>
      </c>
      <c r="C132" s="111"/>
      <c r="D132" s="309" t="s">
        <v>2205</v>
      </c>
      <c r="E132" s="111"/>
      <c r="F132" s="258" t="s">
        <v>1465</v>
      </c>
      <c r="G132" s="111"/>
      <c r="H132" s="156" t="s">
        <v>2118</v>
      </c>
    </row>
    <row r="133" spans="2:8" ht="16.5" x14ac:dyDescent="0.25">
      <c r="B133" s="270" t="s">
        <v>2273</v>
      </c>
      <c r="C133" s="111"/>
      <c r="D133" s="309" t="s">
        <v>2205</v>
      </c>
      <c r="E133" s="111"/>
      <c r="F133" s="258" t="s">
        <v>2124</v>
      </c>
      <c r="G133" s="111"/>
      <c r="H133" s="156"/>
    </row>
    <row r="134" spans="2:8" ht="16.5" x14ac:dyDescent="0.25">
      <c r="B134" s="182" t="str">
        <f>LEFT(B133,SEARCH(",",B133))&amp;" valeur"</f>
        <v>Ajouter ici toute autre matière première, valeur</v>
      </c>
      <c r="C134" s="111"/>
      <c r="D134" s="309" t="s">
        <v>2205</v>
      </c>
      <c r="E134" s="111"/>
      <c r="F134" s="258" t="s">
        <v>1465</v>
      </c>
      <c r="G134" s="111"/>
      <c r="H134" s="156" t="s">
        <v>2118</v>
      </c>
    </row>
    <row r="135" spans="2:8" ht="28.5" x14ac:dyDescent="0.25">
      <c r="B135" s="175" t="s">
        <v>2136</v>
      </c>
      <c r="C135" s="111"/>
      <c r="D135" s="314" t="s">
        <v>2205</v>
      </c>
      <c r="E135" s="111"/>
      <c r="F135" s="259"/>
      <c r="G135" s="111"/>
      <c r="H135" s="159"/>
    </row>
    <row r="136" spans="2:8" ht="16.5" x14ac:dyDescent="0.25">
      <c r="B136" s="160"/>
      <c r="C136" s="111"/>
      <c r="D136" s="300"/>
      <c r="E136" s="111"/>
      <c r="F136" s="183"/>
      <c r="G136" s="111"/>
      <c r="H136" s="111"/>
    </row>
    <row r="137" spans="2:8" ht="15.95" customHeight="1" x14ac:dyDescent="0.25">
      <c r="B137" s="151" t="s">
        <v>2281</v>
      </c>
      <c r="C137" s="111"/>
      <c r="D137" s="317"/>
      <c r="E137" s="111"/>
      <c r="F137" s="176"/>
      <c r="G137" s="111"/>
      <c r="H137" s="153"/>
    </row>
    <row r="138" spans="2:8" ht="28.5" x14ac:dyDescent="0.25">
      <c r="B138" s="177" t="s">
        <v>2282</v>
      </c>
      <c r="C138" s="111"/>
      <c r="D138" s="309" t="s">
        <v>1498</v>
      </c>
      <c r="E138" s="111"/>
      <c r="F138" s="258" t="str">
        <f>IF(D138=Listes!$K$4,"&lt; Indiquez l'URL de la source &gt;",IF(D138=Listes!$K$5,"&lt; Référence de la section dans le Rapport ITIE ou URL&gt;",IF(D138=Listes!$K$6,"&lt; Référence de la non-applicabilité &gt;","")))</f>
        <v>&lt; Référence de la non-applicabilité &gt;</v>
      </c>
      <c r="G138" s="111"/>
      <c r="H138" s="156"/>
    </row>
    <row r="139" spans="2:8" ht="30.75" customHeight="1" x14ac:dyDescent="0.25">
      <c r="B139" s="184" t="s">
        <v>2283</v>
      </c>
      <c r="C139" s="111"/>
      <c r="D139" s="314" t="s">
        <v>2205</v>
      </c>
      <c r="E139" s="111"/>
      <c r="F139" s="259" t="s">
        <v>1465</v>
      </c>
      <c r="G139" s="111"/>
      <c r="H139" s="159"/>
    </row>
    <row r="140" spans="2:8" ht="16.5" x14ac:dyDescent="0.25">
      <c r="B140" s="160"/>
      <c r="C140" s="111"/>
      <c r="D140" s="310"/>
      <c r="E140" s="111"/>
      <c r="F140" s="183"/>
      <c r="G140" s="111"/>
      <c r="H140" s="111"/>
    </row>
    <row r="141" spans="2:8" ht="16.5" x14ac:dyDescent="0.25">
      <c r="B141" s="151" t="s">
        <v>2284</v>
      </c>
      <c r="C141" s="111"/>
      <c r="D141" s="317"/>
      <c r="E141" s="111"/>
      <c r="F141" s="176"/>
      <c r="G141" s="111"/>
      <c r="H141" s="153"/>
    </row>
    <row r="142" spans="2:8" ht="28.5" x14ac:dyDescent="0.25">
      <c r="B142" s="177" t="s">
        <v>2285</v>
      </c>
      <c r="C142" s="111"/>
      <c r="D142" s="309" t="s">
        <v>1498</v>
      </c>
      <c r="E142" s="111"/>
      <c r="F142" s="258" t="str">
        <f>IF(D142=Listes!$K$4,"&lt; Indiquez l'URL de la source &gt;",IF(D142=Listes!$K$5,"&lt; Référence de la section dans le Rapport ITIE ou URL&gt;",IF(D142=Listes!$K$6,"&lt; Référence de la non-applicabilité &gt;","")))</f>
        <v>&lt; Référence de la non-applicabilité &gt;</v>
      </c>
      <c r="G142" s="111"/>
      <c r="H142" s="156"/>
    </row>
    <row r="143" spans="2:8" ht="30.75" customHeight="1" x14ac:dyDescent="0.25">
      <c r="B143" s="184" t="s">
        <v>2286</v>
      </c>
      <c r="C143" s="111"/>
      <c r="D143" s="314" t="s">
        <v>2205</v>
      </c>
      <c r="E143" s="111"/>
      <c r="F143" s="259" t="s">
        <v>1465</v>
      </c>
      <c r="G143" s="111"/>
      <c r="H143" s="159"/>
    </row>
    <row r="144" spans="2:8" ht="16.5" x14ac:dyDescent="0.25">
      <c r="B144" s="160"/>
      <c r="C144" s="111"/>
      <c r="D144" s="310"/>
      <c r="E144" s="111"/>
      <c r="F144" s="183"/>
      <c r="G144" s="111"/>
      <c r="H144" s="111"/>
    </row>
    <row r="145" spans="2:10" ht="33.950000000000003" customHeight="1" x14ac:dyDescent="0.25">
      <c r="B145" s="151" t="s">
        <v>2287</v>
      </c>
      <c r="C145" s="111"/>
      <c r="D145" s="317"/>
      <c r="E145" s="111"/>
      <c r="F145" s="176"/>
      <c r="G145" s="111"/>
      <c r="H145" s="153"/>
    </row>
    <row r="146" spans="2:10" ht="28.5" x14ac:dyDescent="0.25">
      <c r="B146" s="177" t="s">
        <v>2288</v>
      </c>
      <c r="C146" s="111"/>
      <c r="D146" s="309" t="s">
        <v>1498</v>
      </c>
      <c r="E146" s="111"/>
      <c r="F146" s="258" t="str">
        <f>IF(D146=Listes!$K$4,"&lt; Indiquez l'URL de la source &gt;",IF(D146=Listes!$K$5,"&lt; Référence de la section dans le Rapport ITIE ou URL&gt;",IF(D146=Listes!$K$6,"&lt; Référence de la non-applicabilité &gt;","")))</f>
        <v>&lt; Référence de la non-applicabilité &gt;</v>
      </c>
      <c r="G146" s="111"/>
      <c r="H146" s="156"/>
    </row>
    <row r="147" spans="2:10" ht="30.75" customHeight="1" x14ac:dyDescent="0.25">
      <c r="B147" s="184" t="s">
        <v>2289</v>
      </c>
      <c r="C147" s="111"/>
      <c r="D147" s="314" t="s">
        <v>2205</v>
      </c>
      <c r="E147" s="111"/>
      <c r="F147" s="258" t="s">
        <v>1465</v>
      </c>
      <c r="G147" s="111"/>
      <c r="H147" s="156"/>
    </row>
    <row r="148" spans="2:10" ht="16.5" x14ac:dyDescent="0.25">
      <c r="B148" s="160"/>
      <c r="C148" s="111"/>
      <c r="D148" s="310"/>
      <c r="E148" s="111"/>
      <c r="F148" s="287"/>
      <c r="G148" s="111"/>
      <c r="H148" s="111"/>
    </row>
    <row r="149" spans="2:10" ht="16.5" x14ac:dyDescent="0.25">
      <c r="B149" s="151" t="s">
        <v>2290</v>
      </c>
      <c r="C149" s="111"/>
      <c r="D149" s="317"/>
      <c r="E149" s="111"/>
      <c r="F149" s="176"/>
      <c r="G149" s="111"/>
      <c r="H149" s="153"/>
    </row>
    <row r="150" spans="2:10" ht="30" customHeight="1" x14ac:dyDescent="0.25">
      <c r="B150" s="177" t="str">
        <f>"Le government divulgue-t-il des informations sur les"&amp;RIGHT(B149,LEN(B149)-SEARCH(":",B149,1))&amp;"?"</f>
        <v>Le government divulgue-t-il des informations sur les Paiements directs infranationaux ?</v>
      </c>
      <c r="C150" s="111"/>
      <c r="D150" s="309" t="s">
        <v>1491</v>
      </c>
      <c r="E150" s="111"/>
      <c r="F150" s="258"/>
      <c r="G150" s="111"/>
      <c r="H150" s="156" t="s">
        <v>2605</v>
      </c>
    </row>
    <row r="151" spans="2:10" ht="28.5" x14ac:dyDescent="0.25">
      <c r="B151" s="184" t="s">
        <v>2291</v>
      </c>
      <c r="C151" s="111"/>
      <c r="D151" s="337">
        <f>J151/'Partie 1 - Présentation'!E51</f>
        <v>9372984.416477045</v>
      </c>
      <c r="E151" s="111"/>
      <c r="F151" s="259" t="s">
        <v>2764</v>
      </c>
      <c r="G151" s="111"/>
      <c r="H151" s="159"/>
      <c r="J151" s="12">
        <v>38431579353.660004</v>
      </c>
    </row>
    <row r="152" spans="2:10" ht="16.5" x14ac:dyDescent="0.25">
      <c r="B152" s="160"/>
      <c r="C152" s="111"/>
      <c r="D152" s="310"/>
      <c r="E152" s="111"/>
      <c r="F152" s="183"/>
      <c r="G152" s="111"/>
      <c r="H152" s="111"/>
    </row>
    <row r="153" spans="2:10" ht="16.5" x14ac:dyDescent="0.25">
      <c r="B153" s="151" t="s">
        <v>2292</v>
      </c>
      <c r="C153" s="111"/>
      <c r="D153" s="317"/>
      <c r="E153" s="111"/>
      <c r="F153" s="183"/>
      <c r="G153" s="111"/>
      <c r="H153" s="153"/>
    </row>
    <row r="154" spans="2:10" ht="28.5" x14ac:dyDescent="0.25">
      <c r="B154" s="178" t="s">
        <v>2293</v>
      </c>
      <c r="C154" s="111"/>
      <c r="D154" s="319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2.0027397260273974</v>
      </c>
      <c r="E154" s="111"/>
      <c r="F154" s="183"/>
      <c r="G154" s="111"/>
      <c r="H154" s="159"/>
    </row>
    <row r="155" spans="2:10" ht="16.5" x14ac:dyDescent="0.25">
      <c r="B155" s="160"/>
      <c r="C155" s="111"/>
      <c r="D155" s="310"/>
      <c r="E155" s="111"/>
      <c r="F155" s="183"/>
      <c r="G155" s="111"/>
      <c r="H155" s="111"/>
    </row>
    <row r="156" spans="2:10" ht="16.5" x14ac:dyDescent="0.25">
      <c r="B156" s="151" t="s">
        <v>2294</v>
      </c>
      <c r="C156" s="111"/>
      <c r="D156" s="317"/>
      <c r="E156" s="111"/>
      <c r="F156" s="176"/>
      <c r="G156" s="111"/>
      <c r="H156" s="153"/>
    </row>
    <row r="157" spans="2:10" ht="57" x14ac:dyDescent="0.25">
      <c r="B157" s="173" t="s">
        <v>2295</v>
      </c>
      <c r="C157" s="111"/>
      <c r="D157" s="309" t="s">
        <v>1491</v>
      </c>
      <c r="E157" s="111"/>
      <c r="F157" s="297" t="s">
        <v>2563</v>
      </c>
      <c r="G157" s="111"/>
      <c r="H157" s="156" t="s">
        <v>2606</v>
      </c>
    </row>
    <row r="158" spans="2:10" ht="42.75" x14ac:dyDescent="0.25">
      <c r="B158" s="174" t="s">
        <v>2296</v>
      </c>
      <c r="C158" s="111"/>
      <c r="D158" s="309" t="s">
        <v>1504</v>
      </c>
      <c r="E158" s="111"/>
      <c r="F158" s="297"/>
      <c r="G158" s="111"/>
      <c r="H158" s="156"/>
    </row>
    <row r="159" spans="2:10" ht="28.5" x14ac:dyDescent="0.25">
      <c r="B159" s="173" t="s">
        <v>2297</v>
      </c>
      <c r="C159" s="111"/>
      <c r="D159" s="309" t="s">
        <v>1491</v>
      </c>
      <c r="E159" s="111"/>
      <c r="F159" s="297" t="s">
        <v>2563</v>
      </c>
      <c r="G159" s="111"/>
      <c r="H159" s="156" t="s">
        <v>2607</v>
      </c>
    </row>
    <row r="160" spans="2:10" ht="16.5" x14ac:dyDescent="0.25">
      <c r="B160" s="157" t="s">
        <v>2298</v>
      </c>
      <c r="C160" s="111"/>
      <c r="D160" s="309" t="s">
        <v>1498</v>
      </c>
      <c r="E160" s="111"/>
      <c r="F160" s="258" t="str">
        <f>IF(D160=Listes!$K$4,"&lt; Indiquez l'URL de la source &gt;",IF(D160=Listes!$K$5,"&lt; Référence de la section dans le Rapport ITIE ou URL&gt;",IF(D160=Listes!$K$6,"&lt; Référence de la non-applicabilité &gt;","")))</f>
        <v>&lt; Référence de la non-applicabilité &gt;</v>
      </c>
      <c r="G160" s="111"/>
      <c r="H160" s="156"/>
    </row>
    <row r="161" spans="2:8" ht="28.5" x14ac:dyDescent="0.25">
      <c r="B161" s="173" t="s">
        <v>2299</v>
      </c>
      <c r="C161" s="111"/>
      <c r="D161" s="309" t="s">
        <v>1491</v>
      </c>
      <c r="E161" s="111"/>
      <c r="F161" s="258" t="str">
        <f>F159</f>
        <v>https://eitimadagascar.mg/wp/rapport-de-reconciliation-2022/</v>
      </c>
      <c r="G161" s="111"/>
      <c r="H161" s="156"/>
    </row>
    <row r="162" spans="2:8" ht="16.5" x14ac:dyDescent="0.25">
      <c r="B162" s="158" t="s">
        <v>2300</v>
      </c>
      <c r="C162" s="111"/>
      <c r="D162" s="309" t="s">
        <v>2395</v>
      </c>
      <c r="E162" s="111"/>
      <c r="F162" s="258" t="str">
        <f>IF(D162=Listes!$K$4,"&lt; Indiquez l'URL de la source &gt;",IF(D162=Listes!$K$5,"&lt; Référence de la section dans le Rapport ITIE ou URL&gt;",IF(D162=Listes!$K$6,"&lt; Référence de la non-applicabilité &gt;","")))</f>
        <v/>
      </c>
      <c r="G162" s="111"/>
      <c r="H162" s="159"/>
    </row>
    <row r="163" spans="2:8" ht="16.5" x14ac:dyDescent="0.25">
      <c r="B163" s="160"/>
      <c r="C163" s="111"/>
      <c r="D163" s="310"/>
      <c r="E163" s="111"/>
      <c r="F163" s="183"/>
      <c r="G163" s="111"/>
      <c r="H163" s="111"/>
    </row>
    <row r="164" spans="2:8" ht="28.5" x14ac:dyDescent="0.25">
      <c r="B164" s="151" t="s">
        <v>2301</v>
      </c>
      <c r="C164" s="111"/>
      <c r="D164" s="317"/>
      <c r="E164" s="111"/>
      <c r="F164" s="176"/>
      <c r="G164" s="111"/>
      <c r="H164" s="153"/>
    </row>
    <row r="165" spans="2:8" ht="57" x14ac:dyDescent="0.25">
      <c r="B165" s="177" t="s">
        <v>2302</v>
      </c>
      <c r="C165" s="111"/>
      <c r="D165" s="309" t="s">
        <v>1498</v>
      </c>
      <c r="E165" s="111"/>
      <c r="F165" s="258" t="str">
        <f>IF(D165=Listes!$K$4,"&lt; Indiquez l'URL de la source &gt;",IF(D165=Listes!$K$5,"&lt; Référence de la section dans le Rapport ITIE ou URL&gt;",IF(D165=Listes!$K$6,"&lt; Référence de la non-applicabilité &gt;","")))</f>
        <v>&lt; Référence de la non-applicabilité &gt;</v>
      </c>
      <c r="G165" s="111"/>
      <c r="H165" s="156"/>
    </row>
    <row r="166" spans="2:8" ht="42.75" x14ac:dyDescent="0.25">
      <c r="B166" s="184" t="s">
        <v>2303</v>
      </c>
      <c r="C166" s="111"/>
      <c r="D166" s="314"/>
      <c r="E166" s="111"/>
      <c r="F166" s="259" t="s">
        <v>1465</v>
      </c>
      <c r="G166" s="111"/>
      <c r="H166" s="159"/>
    </row>
    <row r="167" spans="2:8" ht="16.5" x14ac:dyDescent="0.25">
      <c r="B167" s="160"/>
      <c r="C167" s="111"/>
      <c r="D167" s="310"/>
      <c r="E167" s="111"/>
      <c r="F167" s="183"/>
      <c r="G167" s="111"/>
      <c r="H167" s="111"/>
    </row>
    <row r="168" spans="2:8" ht="16.5" x14ac:dyDescent="0.25">
      <c r="B168" s="151" t="s">
        <v>2304</v>
      </c>
      <c r="C168" s="111"/>
      <c r="D168" s="317"/>
      <c r="E168" s="111"/>
      <c r="F168" s="176"/>
      <c r="G168" s="111"/>
      <c r="H168" s="153"/>
    </row>
    <row r="169" spans="2:8" ht="28.5" x14ac:dyDescent="0.25">
      <c r="B169" s="177" t="s">
        <v>2305</v>
      </c>
      <c r="C169" s="111"/>
      <c r="D169" s="309" t="s">
        <v>1491</v>
      </c>
      <c r="E169" s="111"/>
      <c r="F169" s="258" t="str">
        <f>IF(D169=Listes!$K$4,"&lt; Indiquez l'URL de la source &gt;",IF(D169=Listes!$K$5,"&lt; Référence de la section dans le Rapport ITIE ou URL&gt;",IF(D169=Listes!$K$6,"&lt; Référence de la non-applicabilité &gt;","")))</f>
        <v>&lt; Référence de la section dans le Rapport ITIE ou URL&gt;</v>
      </c>
      <c r="G169" s="111"/>
      <c r="H169" s="156" t="s">
        <v>2608</v>
      </c>
    </row>
    <row r="170" spans="2:8" ht="42.75" x14ac:dyDescent="0.25">
      <c r="B170" s="180" t="s">
        <v>2071</v>
      </c>
      <c r="C170" s="111"/>
      <c r="D170" s="309" t="s">
        <v>2205</v>
      </c>
      <c r="E170" s="111"/>
      <c r="F170" s="258" t="s">
        <v>1465</v>
      </c>
      <c r="G170" s="111"/>
      <c r="H170" s="156"/>
    </row>
    <row r="171" spans="2:8" ht="28.5" x14ac:dyDescent="0.25">
      <c r="B171" s="184" t="s">
        <v>2306</v>
      </c>
      <c r="C171" s="111"/>
      <c r="D171" s="314" t="s">
        <v>2205</v>
      </c>
      <c r="E171" s="111"/>
      <c r="F171" s="259" t="s">
        <v>1465</v>
      </c>
      <c r="G171" s="111"/>
      <c r="H171" s="159"/>
    </row>
    <row r="172" spans="2:8" ht="16.5" x14ac:dyDescent="0.25">
      <c r="B172" s="160"/>
      <c r="C172" s="111"/>
      <c r="D172" s="310"/>
      <c r="E172" s="111"/>
      <c r="F172" s="183"/>
      <c r="G172" s="111"/>
      <c r="H172" s="111"/>
    </row>
    <row r="173" spans="2:8" ht="28.5" x14ac:dyDescent="0.25">
      <c r="B173" s="151" t="s">
        <v>2307</v>
      </c>
      <c r="C173" s="111"/>
      <c r="D173" s="317"/>
      <c r="E173" s="111"/>
      <c r="F173" s="176"/>
      <c r="G173" s="111"/>
      <c r="H173" s="153"/>
    </row>
    <row r="174" spans="2:8" ht="63" customHeight="1" x14ac:dyDescent="0.25">
      <c r="B174" s="177" t="s">
        <v>2308</v>
      </c>
      <c r="C174" s="111"/>
      <c r="D174" s="309" t="s">
        <v>1498</v>
      </c>
      <c r="E174" s="111"/>
      <c r="F174" s="258" t="str">
        <f>IF(D174=Listes!$K$4,"&lt; Indiquez l'URL de la source &gt;",IF(D174=Listes!$K$5,"&lt; Référence de la section dans le Rapport ITIE ou URL&gt;",IF(D174=Listes!$K$6,"&lt; Référence de la non-applicabilité &gt;","")))</f>
        <v>&lt; Référence de la non-applicabilité &gt;</v>
      </c>
      <c r="G174" s="111"/>
      <c r="H174" s="156"/>
    </row>
    <row r="175" spans="2:8" ht="28.5" x14ac:dyDescent="0.25">
      <c r="B175" s="177" t="s">
        <v>2309</v>
      </c>
      <c r="C175" s="111"/>
      <c r="D175" s="309" t="s">
        <v>1498</v>
      </c>
      <c r="E175" s="111"/>
      <c r="F175" s="258" t="str">
        <f>IF(D175=Listes!$K$4,"&lt; Indiquez l'URL de la source &gt;",IF(D175=Listes!$K$5,"&lt; Référence de la section dans le Rapport ITIE ou URL&gt;",IF(D175=Listes!$K$6,"&lt; Référence de la non-applicabilité &gt;","")))</f>
        <v>&lt; Référence de la non-applicabilité &gt;</v>
      </c>
      <c r="G175" s="111"/>
      <c r="H175" s="156"/>
    </row>
    <row r="176" spans="2:8" ht="57" x14ac:dyDescent="0.25">
      <c r="B176" s="178" t="s">
        <v>2310</v>
      </c>
      <c r="C176" s="111"/>
      <c r="D176" s="309" t="s">
        <v>1498</v>
      </c>
      <c r="E176" s="111"/>
      <c r="F176" s="258" t="str">
        <f>IF(D176=Listes!$K$4,"&lt; Indiquez l'URL de la source &gt;",IF(D176=Listes!$K$5,"&lt; Référence de la section dans le Rapport ITIE ou URL&gt;",IF(D176=Listes!$K$6,"&lt; Référence de la non-applicabilité &gt;","")))</f>
        <v>&lt; Référence de la non-applicabilité &gt;</v>
      </c>
      <c r="G176" s="111"/>
      <c r="H176" s="159"/>
    </row>
    <row r="177" spans="2:10" ht="16.5" x14ac:dyDescent="0.25">
      <c r="B177" s="160"/>
      <c r="C177" s="111"/>
      <c r="D177" s="310"/>
      <c r="E177" s="111"/>
      <c r="F177" s="183"/>
      <c r="G177" s="111"/>
      <c r="H177" s="111"/>
    </row>
    <row r="178" spans="2:10" ht="32.450000000000003" customHeight="1" x14ac:dyDescent="0.25">
      <c r="B178" s="151" t="s">
        <v>2311</v>
      </c>
      <c r="C178" s="111"/>
      <c r="D178" s="317"/>
      <c r="E178" s="111"/>
      <c r="F178" s="176"/>
      <c r="G178" s="111"/>
      <c r="H178" s="153"/>
    </row>
    <row r="179" spans="2:10" ht="28.5" x14ac:dyDescent="0.25">
      <c r="B179" s="177" t="s">
        <v>2312</v>
      </c>
      <c r="C179" s="111"/>
      <c r="D179" s="309" t="s">
        <v>1498</v>
      </c>
      <c r="E179" s="111"/>
      <c r="F179" s="258" t="str">
        <f>IF(D179=Listes!$K$4,"&lt; Indiquez l'URL de la source &gt;",IF(D179=Listes!$K$5,"&lt; Référence de la section dans le Rapport ITIE ou URL&gt;",IF(D179=Listes!$K$6,"&lt; Référence de la non-applicabilité &gt;","")))</f>
        <v>&lt; Référence de la non-applicabilité &gt;</v>
      </c>
      <c r="G179" s="111"/>
      <c r="H179" s="156" t="s">
        <v>2609</v>
      </c>
    </row>
    <row r="180" spans="2:10" ht="28.5" x14ac:dyDescent="0.25">
      <c r="B180" s="180" t="s">
        <v>2313</v>
      </c>
      <c r="C180" s="111"/>
      <c r="D180" s="309" t="s">
        <v>2205</v>
      </c>
      <c r="E180" s="111"/>
      <c r="F180" s="258" t="s">
        <v>1465</v>
      </c>
      <c r="G180" s="111"/>
      <c r="H180" s="156"/>
    </row>
    <row r="181" spans="2:10" ht="28.5" x14ac:dyDescent="0.25">
      <c r="B181" s="180" t="s">
        <v>2314</v>
      </c>
      <c r="C181" s="111"/>
      <c r="D181" s="309" t="s">
        <v>2205</v>
      </c>
      <c r="E181" s="185"/>
      <c r="F181" s="258" t="s">
        <v>1465</v>
      </c>
      <c r="G181" s="111"/>
      <c r="H181" s="156"/>
    </row>
    <row r="182" spans="2:10" ht="28.5" x14ac:dyDescent="0.25">
      <c r="B182" s="177" t="s">
        <v>2315</v>
      </c>
      <c r="C182" s="111"/>
      <c r="D182" s="309" t="s">
        <v>1491</v>
      </c>
      <c r="E182" s="111"/>
      <c r="F182" s="258" t="str">
        <f>IF(D182=Listes!$K$4,"&lt; Input URL to data source &gt;",IF(D182=Listes!$K$5,"&lt; Référence de la section dans le Rapport ITIE ou URL&gt;",IF(D182=Listes!$K$6,"&lt; Référence de la non-applicabilité &gt;","")))</f>
        <v>&lt; Référence de la section dans le Rapport ITIE ou URL&gt;</v>
      </c>
      <c r="G182" s="111"/>
      <c r="H182" s="156"/>
    </row>
    <row r="183" spans="2:10" ht="28.5" x14ac:dyDescent="0.25">
      <c r="B183" s="180" t="s">
        <v>2316</v>
      </c>
      <c r="C183" s="111"/>
      <c r="D183" s="309">
        <f>J183/'Partie 1 - Présentation'!$E$51</f>
        <v>1275061.8193305286</v>
      </c>
      <c r="E183" s="111"/>
      <c r="F183" s="258" t="s">
        <v>1465</v>
      </c>
      <c r="G183" s="111"/>
      <c r="H183" s="156"/>
      <c r="J183" s="393">
        <v>5228072224.71</v>
      </c>
    </row>
    <row r="184" spans="2:10" ht="28.5" x14ac:dyDescent="0.25">
      <c r="B184" s="180" t="s">
        <v>2317</v>
      </c>
      <c r="C184" s="111"/>
      <c r="D184" s="309">
        <f>J184/'Partie 1 - Présentation'!$E$51</f>
        <v>628186.05400890182</v>
      </c>
      <c r="E184" s="111"/>
      <c r="F184" s="258" t="s">
        <v>1465</v>
      </c>
      <c r="G184" s="111"/>
      <c r="H184" s="156"/>
      <c r="J184" s="393">
        <v>2575719867.9499998</v>
      </c>
    </row>
    <row r="185" spans="2:10" ht="28.5" x14ac:dyDescent="0.25">
      <c r="B185" s="177" t="s">
        <v>2138</v>
      </c>
      <c r="C185" s="111"/>
      <c r="D185" s="309" t="s">
        <v>1498</v>
      </c>
      <c r="E185" s="111"/>
      <c r="F185" s="258" t="str">
        <f>IF(D185=Listes!$K$4,"&lt; Indiquez l'URL de la source &gt;",IF(D185=Listes!$K$5,"&lt; Référence de la section dans le Rapport ITIE ou URL&gt;",IF(D185=Listes!$K$6,"&lt; Référence de la non-applicabilité &gt;","")))</f>
        <v>&lt; Référence de la non-applicabilité &gt;</v>
      </c>
      <c r="G185" s="111"/>
      <c r="H185" s="156"/>
    </row>
    <row r="186" spans="2:10" ht="28.5" x14ac:dyDescent="0.25">
      <c r="B186" s="180" t="s">
        <v>2139</v>
      </c>
      <c r="C186" s="111"/>
      <c r="D186" s="309" t="s">
        <v>2205</v>
      </c>
      <c r="E186" s="111"/>
      <c r="F186" s="258" t="s">
        <v>1465</v>
      </c>
      <c r="G186" s="111"/>
      <c r="H186" s="156"/>
    </row>
    <row r="187" spans="2:10" ht="28.5" x14ac:dyDescent="0.25">
      <c r="B187" s="184" t="s">
        <v>2140</v>
      </c>
      <c r="C187" s="111"/>
      <c r="D187" s="309" t="s">
        <v>2205</v>
      </c>
      <c r="E187" s="111"/>
      <c r="F187" s="258" t="s">
        <v>1465</v>
      </c>
      <c r="G187" s="111"/>
      <c r="H187" s="159"/>
    </row>
    <row r="188" spans="2:10" ht="16.5" x14ac:dyDescent="0.25">
      <c r="B188" s="160"/>
      <c r="C188" s="111"/>
      <c r="D188" s="310"/>
      <c r="E188" s="111"/>
      <c r="F188" s="183"/>
      <c r="G188" s="111"/>
      <c r="H188" s="111"/>
    </row>
    <row r="189" spans="2:10" ht="16.5" x14ac:dyDescent="0.25">
      <c r="B189" s="151" t="s">
        <v>2318</v>
      </c>
      <c r="C189" s="111"/>
      <c r="D189" s="317"/>
      <c r="E189" s="111"/>
      <c r="F189" s="176"/>
      <c r="G189" s="111"/>
      <c r="H189" s="153"/>
    </row>
    <row r="190" spans="2:10" ht="28.5" x14ac:dyDescent="0.25">
      <c r="B190" s="177" t="s">
        <v>2319</v>
      </c>
      <c r="C190" s="111"/>
      <c r="D190" s="309" t="s">
        <v>1498</v>
      </c>
      <c r="E190" s="111"/>
      <c r="F190" s="258" t="str">
        <f>IF(D190=Listes!$K$4,"&lt; Indiquez l'URL de la source &gt;",IF(D190=Listes!$K$5,"&lt; Référence de la section dans le Rapport ITIE ou URL&gt;",IF(D190=Listes!$K$6,"&lt; Référence de la non-applicabilité &gt;","")))</f>
        <v>&lt; Référence de la non-applicabilité &gt;</v>
      </c>
      <c r="G190" s="111"/>
      <c r="H190" s="156"/>
    </row>
    <row r="191" spans="2:10" ht="28.5" x14ac:dyDescent="0.25">
      <c r="B191" s="184" t="s">
        <v>2072</v>
      </c>
      <c r="C191" s="111"/>
      <c r="D191" s="314" t="s">
        <v>2205</v>
      </c>
      <c r="E191" s="111"/>
      <c r="F191" s="259" t="s">
        <v>1465</v>
      </c>
      <c r="G191" s="111"/>
      <c r="H191" s="159"/>
    </row>
    <row r="192" spans="2:10" ht="16.5" x14ac:dyDescent="0.25">
      <c r="B192" s="160"/>
      <c r="C192" s="111"/>
      <c r="D192" s="310"/>
      <c r="E192" s="111"/>
      <c r="F192" s="183"/>
      <c r="G192" s="111"/>
      <c r="H192" s="111"/>
    </row>
    <row r="193" spans="2:8" ht="16.5" x14ac:dyDescent="0.25">
      <c r="B193" s="151" t="s">
        <v>2320</v>
      </c>
      <c r="C193" s="111"/>
      <c r="D193" s="320"/>
      <c r="E193" s="111"/>
      <c r="F193" s="186"/>
      <c r="G193" s="111"/>
      <c r="H193" s="153"/>
    </row>
    <row r="194" spans="2:8" ht="28.5" x14ac:dyDescent="0.25">
      <c r="B194" s="187" t="s">
        <v>2321</v>
      </c>
      <c r="C194" s="111"/>
      <c r="D194" s="309" t="s">
        <v>1491</v>
      </c>
      <c r="E194" s="111"/>
      <c r="F194" s="258" t="str">
        <f>F159</f>
        <v>https://eitimadagascar.mg/wp/rapport-de-reconciliation-2022/</v>
      </c>
      <c r="G194" s="111"/>
      <c r="H194" s="156" t="s">
        <v>2610</v>
      </c>
    </row>
    <row r="195" spans="2:8" ht="27.6" customHeight="1" x14ac:dyDescent="0.25">
      <c r="B195" s="188" t="s">
        <v>2322</v>
      </c>
      <c r="C195" s="111"/>
      <c r="D195" s="309">
        <v>695925000</v>
      </c>
      <c r="E195" s="111"/>
      <c r="F195" s="258" t="s">
        <v>1465</v>
      </c>
      <c r="G195" s="111"/>
      <c r="H195" s="156"/>
    </row>
    <row r="196" spans="2:8" ht="16.5" x14ac:dyDescent="0.25">
      <c r="B196" s="173" t="s">
        <v>2119</v>
      </c>
      <c r="C196" s="111"/>
      <c r="D196" s="309" t="s">
        <v>2205</v>
      </c>
      <c r="E196" s="111"/>
      <c r="F196" s="258" t="s">
        <v>1465</v>
      </c>
      <c r="G196" s="111"/>
      <c r="H196" s="156"/>
    </row>
    <row r="197" spans="2:8" ht="16.5" x14ac:dyDescent="0.25">
      <c r="B197" s="154" t="s">
        <v>2323</v>
      </c>
      <c r="C197" s="111"/>
      <c r="D197" s="309">
        <v>15465000000</v>
      </c>
      <c r="E197" s="111"/>
      <c r="F197" s="258" t="s">
        <v>1465</v>
      </c>
      <c r="G197" s="111"/>
      <c r="H197" s="156"/>
    </row>
    <row r="198" spans="2:8" ht="16.5" x14ac:dyDescent="0.25">
      <c r="B198" s="154" t="s">
        <v>2324</v>
      </c>
      <c r="C198" s="111"/>
      <c r="D198" s="309" t="s">
        <v>2205</v>
      </c>
      <c r="E198" s="111"/>
      <c r="F198" s="258" t="s">
        <v>1465</v>
      </c>
      <c r="G198" s="111"/>
      <c r="H198" s="156"/>
    </row>
    <row r="199" spans="2:8" ht="16.5" x14ac:dyDescent="0.25">
      <c r="B199" s="154" t="s">
        <v>2325</v>
      </c>
      <c r="C199" s="111"/>
      <c r="D199" s="309" t="s">
        <v>2205</v>
      </c>
      <c r="E199" s="111"/>
      <c r="F199" s="258" t="s">
        <v>1465</v>
      </c>
      <c r="G199" s="111"/>
      <c r="H199" s="156"/>
    </row>
    <row r="200" spans="2:8" ht="16.5" x14ac:dyDescent="0.25">
      <c r="B200" s="154" t="s">
        <v>2326</v>
      </c>
      <c r="C200" s="111"/>
      <c r="D200" s="309">
        <v>1546500000</v>
      </c>
      <c r="E200" s="111"/>
      <c r="F200" s="258" t="s">
        <v>1465</v>
      </c>
      <c r="G200" s="111"/>
      <c r="H200" s="156"/>
    </row>
    <row r="201" spans="2:8" ht="16.5" x14ac:dyDescent="0.25">
      <c r="B201" s="154" t="s">
        <v>2327</v>
      </c>
      <c r="C201" s="111"/>
      <c r="D201" s="309">
        <v>3530820000</v>
      </c>
      <c r="E201" s="111"/>
      <c r="F201" s="258" t="s">
        <v>1465</v>
      </c>
      <c r="G201" s="111"/>
      <c r="H201" s="156"/>
    </row>
    <row r="202" spans="2:8" ht="16.5" x14ac:dyDescent="0.25">
      <c r="B202" s="154" t="s">
        <v>2386</v>
      </c>
      <c r="C202" s="111"/>
      <c r="D202" s="309">
        <v>7061</v>
      </c>
      <c r="E202" s="111"/>
      <c r="F202" s="258" t="s">
        <v>2389</v>
      </c>
      <c r="G202" s="111"/>
      <c r="H202" s="156"/>
    </row>
    <row r="203" spans="2:8" ht="16.5" x14ac:dyDescent="0.25">
      <c r="B203" s="154" t="s">
        <v>2387</v>
      </c>
      <c r="C203" s="111"/>
      <c r="D203" s="309">
        <v>1173</v>
      </c>
      <c r="E203" s="111"/>
      <c r="F203" s="258" t="s">
        <v>2389</v>
      </c>
      <c r="G203" s="111"/>
      <c r="H203" s="156"/>
    </row>
    <row r="204" spans="2:8" ht="16.5" x14ac:dyDescent="0.25">
      <c r="B204" s="154" t="s">
        <v>2388</v>
      </c>
      <c r="C204" s="111"/>
      <c r="D204" s="309">
        <v>8234</v>
      </c>
      <c r="E204" s="111"/>
      <c r="F204" s="258" t="s">
        <v>2389</v>
      </c>
      <c r="G204" s="111"/>
      <c r="H204" s="156"/>
    </row>
    <row r="205" spans="2:8" ht="16.5" x14ac:dyDescent="0.25">
      <c r="B205" s="154" t="s">
        <v>2328</v>
      </c>
      <c r="C205" s="111"/>
      <c r="D205" s="327">
        <v>719054</v>
      </c>
      <c r="E205" s="111"/>
      <c r="F205" s="258" t="s">
        <v>2389</v>
      </c>
      <c r="G205" s="111"/>
      <c r="H205" s="156"/>
    </row>
    <row r="206" spans="2:8" ht="16.5" x14ac:dyDescent="0.25">
      <c r="B206" s="154" t="s">
        <v>2329</v>
      </c>
      <c r="C206" s="111"/>
      <c r="D206" s="309" t="s">
        <v>2205</v>
      </c>
      <c r="E206" s="111"/>
      <c r="F206" s="258" t="s">
        <v>1465</v>
      </c>
      <c r="G206" s="111"/>
      <c r="H206" s="156"/>
    </row>
    <row r="207" spans="2:8" ht="16.5" x14ac:dyDescent="0.25">
      <c r="B207" s="172" t="s">
        <v>2330</v>
      </c>
      <c r="C207" s="111"/>
      <c r="D207" s="314" t="s">
        <v>2205</v>
      </c>
      <c r="E207" s="111"/>
      <c r="F207" s="259" t="s">
        <v>1465</v>
      </c>
      <c r="G207" s="111"/>
      <c r="H207" s="159"/>
    </row>
    <row r="208" spans="2:8" ht="16.5" x14ac:dyDescent="0.25">
      <c r="B208" s="183"/>
      <c r="C208" s="111"/>
      <c r="D208" s="321"/>
      <c r="E208" s="111"/>
      <c r="F208" s="183"/>
      <c r="G208" s="111"/>
      <c r="H208" s="111"/>
    </row>
    <row r="209" spans="2:8" ht="16.5" x14ac:dyDescent="0.25">
      <c r="B209" s="151" t="s">
        <v>2390</v>
      </c>
      <c r="C209" s="260"/>
      <c r="D209" s="322"/>
      <c r="E209" s="260"/>
      <c r="F209" s="261"/>
      <c r="G209" s="260"/>
      <c r="H209" s="262"/>
    </row>
    <row r="210" spans="2:8" ht="37.5" customHeight="1" x14ac:dyDescent="0.25">
      <c r="B210" s="269" t="s">
        <v>2391</v>
      </c>
      <c r="C210" s="260"/>
      <c r="D210" s="323"/>
      <c r="E210" s="260"/>
      <c r="F210" s="263"/>
      <c r="G210" s="260"/>
      <c r="H210" s="264"/>
    </row>
    <row r="211" spans="2:8" ht="31.5" x14ac:dyDescent="0.25">
      <c r="B211" s="265" t="s">
        <v>2392</v>
      </c>
      <c r="C211" s="260"/>
      <c r="D211" s="309" t="s">
        <v>1498</v>
      </c>
      <c r="E211" s="260"/>
      <c r="F211" s="258" t="str">
        <f>IF(D211=Listes!$K$4,"&lt; Indiquez l'URL de la source &gt;",IF(D211=Listes!$K$5,"&lt; Référence de la section dans le Rapport ITIE ou URL&gt;",IF(D211=Listes!$K$6,"&lt; Référence de la non-applicabilité &gt;","")))</f>
        <v>&lt; Référence de la non-applicabilité &gt;</v>
      </c>
      <c r="G211" s="260"/>
      <c r="H211" s="264"/>
    </row>
    <row r="212" spans="2:8" ht="63" x14ac:dyDescent="0.25">
      <c r="B212" s="265" t="s">
        <v>2393</v>
      </c>
      <c r="C212" s="266"/>
      <c r="D212" s="309" t="s">
        <v>1498</v>
      </c>
      <c r="E212" s="260"/>
      <c r="F212" s="258" t="str">
        <f>IF(D212=Listes!$K$4,"&lt; Indiquez l'URL de la source &gt;",IF(D212=Listes!$K$5,"&lt; Référence de la section dans le Rapport ITIE ou URL&gt;",IF(D212=Listes!$K$6,"&lt; Référence de la non-applicabilité &gt;","")))</f>
        <v>&lt; Référence de la non-applicabilité &gt;</v>
      </c>
      <c r="G212" s="260"/>
      <c r="H212" s="264"/>
    </row>
    <row r="213" spans="2:8" ht="31.5" x14ac:dyDescent="0.25">
      <c r="B213" s="267" t="s">
        <v>2394</v>
      </c>
      <c r="C213" s="266"/>
      <c r="D213" s="309" t="s">
        <v>1498</v>
      </c>
      <c r="E213" s="260"/>
      <c r="F213" s="258" t="str">
        <f>IF(D213=Listes!$K$4,"&lt; Indiquez l'URL de la source &gt;",IF(D213=Listes!$K$5,"&lt; Référence de la section dans le Rapport ITIE ou URL&gt;",IF(D213=Listes!$K$6,"&lt; Référence de la non-applicabilité &gt;","")))</f>
        <v>&lt; Référence de la non-applicabilité &gt;</v>
      </c>
      <c r="G213" s="260"/>
      <c r="H213" s="268"/>
    </row>
    <row r="214" spans="2:8" ht="16.5" x14ac:dyDescent="0.25">
      <c r="B214" s="183"/>
      <c r="C214" s="111"/>
      <c r="D214" s="321"/>
      <c r="E214" s="111"/>
      <c r="F214" s="183"/>
      <c r="G214" s="111"/>
      <c r="H214" s="111"/>
    </row>
    <row r="215" spans="2:8" ht="14.1" customHeight="1" x14ac:dyDescent="0.25">
      <c r="B215" s="41"/>
      <c r="D215" s="324"/>
      <c r="F215" s="41"/>
    </row>
    <row r="216" spans="2:8" ht="17.25" hidden="1" customHeight="1" thickBot="1" x14ac:dyDescent="0.35">
      <c r="B216" s="74"/>
      <c r="C216" s="365" t="s">
        <v>2168</v>
      </c>
      <c r="D216" s="365"/>
      <c r="E216" s="365"/>
      <c r="F216" s="365"/>
      <c r="G216" s="365"/>
      <c r="H216" s="74"/>
    </row>
    <row r="217" spans="2:8" ht="24" hidden="1" customHeight="1" thickBot="1" x14ac:dyDescent="0.35">
      <c r="B217" s="189"/>
      <c r="C217" s="351" t="s">
        <v>2169</v>
      </c>
      <c r="D217" s="351"/>
      <c r="E217" s="351"/>
      <c r="F217" s="351"/>
      <c r="G217" s="351"/>
      <c r="H217" s="189"/>
    </row>
    <row r="218" spans="2:8" ht="24.95" hidden="1" customHeight="1" thickBot="1" x14ac:dyDescent="0.35">
      <c r="B218" s="189"/>
      <c r="C218" s="350" t="s">
        <v>2170</v>
      </c>
      <c r="D218" s="350"/>
      <c r="E218" s="350"/>
      <c r="F218" s="350"/>
      <c r="G218" s="350"/>
      <c r="H218" s="189"/>
    </row>
    <row r="219" spans="2:8" ht="18.600000000000001" hidden="1" customHeight="1" thickBot="1" x14ac:dyDescent="0.35">
      <c r="B219" s="74"/>
      <c r="C219" s="361" t="s">
        <v>2171</v>
      </c>
      <c r="D219" s="344"/>
      <c r="E219" s="344"/>
      <c r="F219" s="344"/>
      <c r="G219" s="362"/>
      <c r="H219" s="190"/>
    </row>
    <row r="220" spans="2:8" ht="17.25" thickBot="1" x14ac:dyDescent="0.3">
      <c r="B220" s="54"/>
      <c r="C220" s="54"/>
      <c r="D220" s="325"/>
      <c r="E220" s="54"/>
      <c r="F220" s="54"/>
      <c r="G220" s="54"/>
      <c r="H220" s="55"/>
    </row>
    <row r="221" spans="2:8" ht="19.5" x14ac:dyDescent="0.25">
      <c r="B221" s="191" t="s">
        <v>2226</v>
      </c>
      <c r="D221" s="326"/>
      <c r="F221" s="192"/>
    </row>
    <row r="222" spans="2:8" ht="15.95" customHeight="1" x14ac:dyDescent="0.25">
      <c r="B222" s="346" t="s">
        <v>2381</v>
      </c>
      <c r="C222" s="346"/>
      <c r="D222" s="346"/>
      <c r="F222" s="193"/>
    </row>
    <row r="223" spans="2:8" ht="16.5" x14ac:dyDescent="0.25"/>
    <row r="224" spans="2:8" ht="16.5" x14ac:dyDescent="0.25"/>
    <row r="225" ht="16.5" x14ac:dyDescent="0.25"/>
    <row r="226" ht="16.5" x14ac:dyDescent="0.25"/>
    <row r="227" ht="16.5" x14ac:dyDescent="0.25"/>
    <row r="228" ht="16.5" x14ac:dyDescent="0.25"/>
    <row r="229" ht="16.5" x14ac:dyDescent="0.25"/>
    <row r="230" ht="16.5" x14ac:dyDescent="0.25"/>
    <row r="231" ht="16.5" x14ac:dyDescent="0.25"/>
    <row r="232" ht="16.5" x14ac:dyDescent="0.25"/>
    <row r="233" ht="16.5" x14ac:dyDescent="0.25"/>
    <row r="234" ht="16.5" x14ac:dyDescent="0.25"/>
    <row r="235" ht="16.5" x14ac:dyDescent="0.25"/>
    <row r="236" ht="16.5" x14ac:dyDescent="0.25"/>
    <row r="237" ht="16.5" x14ac:dyDescent="0.25"/>
    <row r="238" ht="16.5" x14ac:dyDescent="0.25"/>
    <row r="239" ht="16.5" x14ac:dyDescent="0.25"/>
    <row r="240" ht="16.5" x14ac:dyDescent="0.25"/>
    <row r="241" ht="16.5" x14ac:dyDescent="0.25"/>
    <row r="242" ht="16.5" x14ac:dyDescent="0.25"/>
    <row r="243" ht="16.5" x14ac:dyDescent="0.25"/>
    <row r="244" ht="16.5" x14ac:dyDescent="0.25"/>
    <row r="245" ht="16.5" x14ac:dyDescent="0.25"/>
    <row r="246" ht="16.5" x14ac:dyDescent="0.25"/>
  </sheetData>
  <mergeCells count="12">
    <mergeCell ref="C219:G219"/>
    <mergeCell ref="B222:D222"/>
    <mergeCell ref="B10:E10"/>
    <mergeCell ref="B15:H15"/>
    <mergeCell ref="B11:E11"/>
    <mergeCell ref="B12:E12"/>
    <mergeCell ref="B13:E13"/>
    <mergeCell ref="B14:E14"/>
    <mergeCell ref="F10:H14"/>
    <mergeCell ref="C216:G216"/>
    <mergeCell ref="C218:G218"/>
    <mergeCell ref="C217:G217"/>
  </mergeCells>
  <dataValidations count="33">
    <dataValidation type="whole" allowBlank="1" showInputMessage="1" showErrorMessage="1" errorTitle="Veuillez ne pas modifier" error="Veuillez ne pas modifier ces cellules" sqref="B30:B38 B40:B43 B45:B50 B52:B55 B62:B63 B66:B67 B57:B60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21 B98:B99 B214 B19:B22 B96 B116 B146:B148 B154:B155 B138:B140 B142:B144 B123 B150:B152 B136 B130 B132 B134 B118:B119 B208 B28:B29 D120 D154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53 B149 B145 B141 B137 B122 B117 B97 B209:B213 B61 B56 B51 B44 B39 B17 B156:B177 B179:B184 B188:B194 B197:B201 B206:B207 B64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220:D221 E220:H222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66 F206:F207 F180:F181 F191 F170:F171 F151 F195:F201 F143 F139 F183:F184 F186:F187 F147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80:D181 D191 D139 D166 D151 D170:D171 D143 D147 D186:D187 D183:D184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129:D135 D125:D127 J91 D115 D100:D113 D68:D95" xr:uid="{0B8878C8-6619-40E9-8096-EE6BE7FC604B}">
      <formula1>0</formula1>
    </dataValidation>
    <dataValidation type="decimal" allowBlank="1" showInputMessage="1" showErrorMessage="1" sqref="D155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tous secteurs-" prompt="Veuillez indiquer le total des investissements dans le pays pour l'année fiscale, en dollars ou monnaie locale (prix courants)_x000a__x000a_Peut correspondre à la" sqref="D207" xr:uid="{3032E63C-A6E8-43E4-84A7-B8C926F323CA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Investissements -secteur extract" prompt="Veuillez indiquer le total des investissements dans le secteur extractif pour l'année fiscale, en dollars ou monnaie locale (prix courants)_x000a__x000a_Peut corr" sqref="D206" xr:uid="{29BBE371-2BA2-4A29-B3CA-B0E28CA0DF73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205" xr:uid="{BAFA2F2B-EDC7-4ED6-B7B6-EDDF140F3E6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204" xr:uid="{60DE8021-5F5F-4E0F-9D3A-3B71F13F04B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201" xr:uid="{D9301F44-46FB-4E7E-B05E-A7BEDE62F157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95:D196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97" xr:uid="{6C0FFD4F-BEA6-48E8-82B4-92DB05033CD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98" xr:uid="{D3779151-A0BD-4E61-B3AB-68878424E33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99" xr:uid="{B8BCCF84-9BE3-4049-B66C-57BDC5195541}">
      <formula1>2</formula1>
    </dataValidation>
    <dataValidation type="whole" allowBlank="1" showInputMessage="1" showErrorMessage="1" errorTitle="Veuillez ne pas modifier" error="Veuillez ne pas modifier ces cellules" sqref="C216:G219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0 F72 F74 F76 F78 F80 F100 F102 F104 F106 F108 F110 F112 F114 F125:F127 F129 F131 F133 F82 F84 F86 F88 F90 F92 F94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95:B196 B178 B185:B187 B222:D222 B202:B205" xr:uid="{586669E3-5B35-4E92-9DFA-2EE5239FB6A5}"/>
    <dataValidation allowBlank="1" showInputMessage="1" showErrorMessage="1" promptTitle="Nom du registre" prompt="Veuillez indiquer le nom du registre de la propriété réelle, si disponible." sqref="D54" xr:uid="{E22DDF9F-C550-48DA-8AE0-6F459EAD05BA}"/>
    <dataValidation allowBlank="1" showInputMessage="1" showErrorMessage="1" promptTitle="Name of the registry" prompt="Please input the name of the Beneficial Ownership Registry" sqref="D54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32:D36 D40:D42 D211:D213 D45:D49 D52:D53 D194 D62 D66:D67 D98:D99 D118:D119 D123 D138 D142 D146 D150 D157:D162 D165 D169 D174:D176 D179 D182 D190 D57:D59 D185 D25:D28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24 B128 B135" xr:uid="{5F4D147F-5453-4AC4-8C54-2FA32A611CC1}">
      <formula1>1</formula1>
      <formula2>4</formula2>
    </dataValidation>
    <dataValidation type="whole" allowBlank="1" showInputMessage="1" showErrorMessage="1" errorTitle="Veuillez ne pas modifier" error="Veuillez ne pas modifier ces cellules" sqref="B120 F120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202:F205" xr:uid="{491EFB04-64B8-4925-8080-186089A2EA5E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202" xr:uid="{77737CE6-1911-4110-97BD-45410D5C85E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203" xr:uid="{F706CB78-296E-41D0-8D9F-43A6206372A6}">
      <formula1>2</formula1>
    </dataValidation>
    <dataValidation type="textLength" allowBlank="1" showInputMessage="1" showErrorMessage="1" sqref="H209:H213" xr:uid="{D3822C6C-1C26-43C8-B6B8-BA8DF4DB7CB6}">
      <formula1>0</formula1>
      <formula2>350</formula2>
    </dataValidation>
    <dataValidation type="whole" showInputMessage="1" showErrorMessage="1" sqref="G209:G213" xr:uid="{6537E2EF-AC38-44BE-BF3B-28377D248EF2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505EBCD6-D675-4478-93BA-C323F1C2E1DF}"/>
    <dataValidation showInputMessage="1" showErrorMessage="1" sqref="B65" xr:uid="{1564FEC5-59C5-47CE-A907-5ED79C11C066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8 B70 B72 B74 B133 B76 B80 B78 B100 B102 B104 B106 B108 B110 B112 B114 B125:B126 B129 B131 B82 B84 B86 B88 B90 B92 B94" xr:uid="{07B289E1-7671-4E81-8910-8B957D51D6F5}">
      <formula1>Commodities_list</formula1>
    </dataValidation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1" r:id="rId3" location="r2-5" xr:uid="{00000000-0004-0000-0200-000009000000}"/>
    <hyperlink ref="B56" r:id="rId4" location="r2-6" xr:uid="{00000000-0004-0000-0200-00000A000000}"/>
    <hyperlink ref="B61" r:id="rId5" location="r3-1" xr:uid="{00000000-0004-0000-0200-00000B000000}"/>
    <hyperlink ref="B64" r:id="rId6" location="r3-2" xr:uid="{00000000-0004-0000-0200-00000C000000}"/>
    <hyperlink ref="B97" r:id="rId7" location="r3-3" xr:uid="{00000000-0004-0000-0200-00000D000000}"/>
    <hyperlink ref="B117" r:id="rId8" location="r4-1" xr:uid="{00000000-0004-0000-0200-00000E000000}"/>
    <hyperlink ref="B122" r:id="rId9" location="r4-2" xr:uid="{00000000-0004-0000-0200-00000F000000}"/>
    <hyperlink ref="B137" r:id="rId10" location="r4-3" xr:uid="{00000000-0004-0000-0200-000010000000}"/>
    <hyperlink ref="B141" r:id="rId11" location="r4-4" xr:uid="{00000000-0004-0000-0200-000011000000}"/>
    <hyperlink ref="B145" r:id="rId12" location="r4-5" xr:uid="{00000000-0004-0000-0200-000012000000}"/>
    <hyperlink ref="B149" r:id="rId13" location="r4-6" xr:uid="{00000000-0004-0000-0200-000013000000}"/>
    <hyperlink ref="B153" r:id="rId14" location="r4-8" xr:uid="{00000000-0004-0000-0200-000014000000}"/>
    <hyperlink ref="B156" r:id="rId15" location="r4-9" xr:uid="{00000000-0004-0000-0200-000015000000}"/>
    <hyperlink ref="B164" r:id="rId16" location="r5-1" xr:uid="{00000000-0004-0000-0200-000016000000}"/>
    <hyperlink ref="B168" r:id="rId17" location="r5-2" xr:uid="{00000000-0004-0000-0200-000017000000}"/>
    <hyperlink ref="B173" r:id="rId18" location="r5-3" xr:uid="{00000000-0004-0000-0200-000018000000}"/>
    <hyperlink ref="B189" r:id="rId19" location="r6-2" xr:uid="{00000000-0004-0000-0200-000019000000}"/>
    <hyperlink ref="B193" r:id="rId20" location="r6-3" xr:uid="{00000000-0004-0000-0200-00001A000000}"/>
    <hyperlink ref="B178" r:id="rId21" location="r6-1" display="Exigence ITIE 6.1: Dépenses sociales " xr:uid="{00000000-0004-0000-0200-000024000000}"/>
    <hyperlink ref="B15:H15" r:id="rId22" display="If you have any questions, please contact data@eiti.org" xr:uid="{00000000-0004-0000-0200-000029000000}"/>
    <hyperlink ref="C219:G219" r:id="rId23" display="Give us your feedback or report a conflict in the data! Write to us at  data@eiti.org" xr:uid="{CDC3591F-ADA9-4DB3-B355-D653DB6FB600}"/>
    <hyperlink ref="G219" r:id="rId24" display="Give us your feedback or report a conflict in the data! Write to us at  data@eiti.org" xr:uid="{A99B6764-1F3E-47AB-809A-4B3DA15ABEB1}"/>
    <hyperlink ref="E219:F219" r:id="rId25" display="Give us your feedback or report a conflict in the data! Write to us at  data@eiti.org" xr:uid="{3762A584-79C1-403C-A889-1F8B6A9F4EDC}"/>
    <hyperlink ref="F219" r:id="rId26" display="Give us your feedback or report a conflict in the data! Write to us at  data@eiti.org" xr:uid="{13FEE2CC-DF49-4876-978D-2AFDC30F458D}"/>
    <hyperlink ref="C217:G217" r:id="rId27" display="Vous voulez en savoir plus sur votre pays ? Vérifiez si votre pays met en œuvre la Norme ITIE en visitant https://eiti.org/countries" xr:uid="{03621DAE-7983-499C-8202-5F3199FEB9F9}"/>
    <hyperlink ref="C218:G218" r:id="rId28" display="Pour la version la plus récente des modèles de données résumées, consultez https://eiti.org/fr/document/modele-donnees-resumees-itie" xr:uid="{B64D4F97-54EE-4F7A-8E6F-BD8EAC781BA6}"/>
    <hyperlink ref="B23" r:id="rId29" location="r2-1" xr:uid="{00000000-0004-0000-0200-000006000000}"/>
    <hyperlink ref="B39" r:id="rId30" location="r2-3" xr:uid="{C8143657-2BB2-452B-A332-AA1FEF1004C7}"/>
    <hyperlink ref="B195" r:id="rId31" xr:uid="{935A10F2-7E13-4EDA-8C48-4E42B289EB4B}"/>
    <hyperlink ref="C216:G216" r:id="rId32" display="Pour plus d’information sur l’ITIE, visitez notre site Internet  https://eiti.org" xr:uid="{9118B4B3-45C5-4CAF-ADE5-EDB0AF20E096}"/>
    <hyperlink ref="B209" r:id="rId33" location="r6-4" display="EITI Requirement 6.4: Environmental impact" xr:uid="{833DE7D9-6853-4F5B-932A-13042510FCE5}"/>
    <hyperlink ref="B65" r:id="rId34" display="(Harmonised System Codes)" xr:uid="{1EA07E2E-372F-42BE-9BEC-A5AE1CE21E62}"/>
    <hyperlink ref="F25" r:id="rId35" xr:uid="{2274BD32-7900-4220-87ED-11817C2E7ED6}"/>
    <hyperlink ref="F28" r:id="rId36" xr:uid="{F4D4B791-1E6E-4131-AE91-EEEA9348F155}"/>
    <hyperlink ref="F26" r:id="rId37" xr:uid="{B55AB11C-FAB1-4264-89EB-46965C527F9D}"/>
    <hyperlink ref="F27" r:id="rId38" xr:uid="{594D79C0-B87F-4841-B9E7-A00AEE9C8094}"/>
    <hyperlink ref="F32" r:id="rId39" xr:uid="{1808F638-70AC-445A-9FD4-39ACCE890CB2}"/>
    <hyperlink ref="F33" r:id="rId40" xr:uid="{E65C591B-13AF-4DB5-AAB5-47D91F6C16C7}"/>
    <hyperlink ref="F34" r:id="rId41" xr:uid="{26CE7092-6678-43A9-BE6D-EDABC3561BA4}"/>
    <hyperlink ref="F35" r:id="rId42" xr:uid="{2431DBB9-5629-479C-9D69-0706C86191D1}"/>
    <hyperlink ref="F45" r:id="rId43" xr:uid="{1D318369-05A0-42BD-999A-804BC0B630A2}"/>
    <hyperlink ref="F41" r:id="rId44" xr:uid="{CBD42394-B343-464D-9C75-C965B02957CF}"/>
    <hyperlink ref="F52" r:id="rId45" xr:uid="{85EE9E23-C5E2-4CB8-AC2D-BE9662EDF981}"/>
    <hyperlink ref="F46:F47" r:id="rId46" display="https://eitimadagascar.mg/wp/rapport-de-reconciliation-2022/" xr:uid="{2E312757-9297-476D-93C9-543E2D0BD089}"/>
    <hyperlink ref="F53" r:id="rId47" xr:uid="{B5512D8A-09B7-461D-AB67-A542FE93B2F0}"/>
    <hyperlink ref="F57" r:id="rId48" xr:uid="{71B4518E-A186-4692-B225-BC98350EF602}"/>
    <hyperlink ref="F58" r:id="rId49" xr:uid="{BFAD2AB9-5F33-40CD-B89E-B0D8D54D3050}"/>
    <hyperlink ref="F62" r:id="rId50" xr:uid="{E7AEE8F2-8F4E-47A6-8DAE-197982065A8E}"/>
    <hyperlink ref="F66" r:id="rId51" xr:uid="{4DBEBB64-F974-4691-A7D1-AC92E60BBCAF}"/>
    <hyperlink ref="F67" r:id="rId52" xr:uid="{3C4B0C1A-B75B-4CD0-A3BC-0089F689287F}"/>
    <hyperlink ref="F118" r:id="rId53" xr:uid="{642022E5-6EEF-415C-8BF3-5E34F217AAAD}"/>
    <hyperlink ref="F157" r:id="rId54" xr:uid="{DB036FCC-F98A-47DA-8DE4-2DB1E637F43D}"/>
    <hyperlink ref="F159" r:id="rId55" xr:uid="{861E1A32-B917-4387-9D4C-6877483B2D11}"/>
  </hyperlinks>
  <pageMargins left="0.25" right="0.25" top="0.75" bottom="0.75" header="0.3" footer="0.3"/>
  <pageSetup paperSize="8" fitToHeight="0" orientation="landscape" horizontalDpi="2400" verticalDpi="2400" r:id="rId56"/>
  <drawing r:id="rId5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showInputMessage="1" showErrorMessage="1" errorTitle="Saisie erronée" error="Entrée non-valide" promptTitle="Veuillez indiquer la devise" prompt="Saisissez les 3 lettres du code-devise de l’ISO." xr:uid="{DEE8F900-F35E-4EF6-932B-6FF76D2CB843}">
          <x14:formula1>
            <xm:f>'\Users\sergiomarc\Library\Containers\com.microsoft.Excel\Data\Documents\C:\Users\kr65\Downloads\SD\2.0\[Summary Data 2.0 data validation french translation.xlsm]Lists'!#REF!</xm:f>
          </x14:formula1>
          <xm:sqref>F135</xm:sqref>
        </x14:dataValidation>
        <x14:dataValidation type="list" allowBlank="1" showInputMessage="1" showErrorMessage="1" xr:uid="{4215E324-BDE3-41DD-A41F-93FBAA18ACEB}">
          <x14:formula1>
            <xm:f>'\Users\sergiomarc\Library\Containers\com.microsoft.Excel\Data\Documents\C:\Users\kr65\Downloads\SD\2.0\[Summary Data 2.0 data validation french translation.xlsm]Lists'!#REF!</xm:f>
          </x14:formula1>
          <xm:sqref>D23:D24 D30:D31 D193 D208 D214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F69 F71 F73 F75 F77 F79 F134 F101 F103 F105 F107 F109 F111 F113 F115 F130 F132 F81 F83 F85 F87 F89 F91 F93 F95</xm:sqref>
        </x14:dataValidation>
        <x14: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xr:uid="{0641AB4C-B0A6-4E2A-AD11-889587150CFE}">
          <x14:formula1>
            <xm:f>Listes!$P$3:$P$73</xm:f>
          </x14:formula1>
          <xm:sqref>B127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23"/>
  <sheetViews>
    <sheetView showGridLines="0" topLeftCell="A33" zoomScale="70" zoomScaleNormal="70" workbookViewId="0">
      <selection activeCell="C35" sqref="C35"/>
    </sheetView>
  </sheetViews>
  <sheetFormatPr baseColWidth="10" defaultColWidth="4" defaultRowHeight="24" customHeight="1" x14ac:dyDescent="0.25"/>
  <cols>
    <col min="1" max="1" width="4" style="12"/>
    <col min="2" max="2" width="84" style="12" bestFit="1" customWidth="1"/>
    <col min="3" max="3" width="42.140625" style="12" customWidth="1"/>
    <col min="4" max="4" width="36" style="12" customWidth="1"/>
    <col min="5" max="5" width="39.85546875" style="12" customWidth="1"/>
    <col min="6" max="6" width="27" style="12" customWidth="1"/>
    <col min="7" max="7" width="22.85546875" style="12" customWidth="1"/>
    <col min="8" max="8" width="18.42578125" style="12" customWidth="1"/>
    <col min="9" max="9" width="17.42578125" style="12" customWidth="1"/>
    <col min="10" max="10" width="12.140625" style="12" customWidth="1"/>
    <col min="11" max="11" width="13.7109375" style="12" customWidth="1"/>
    <col min="12" max="16384" width="4" style="12"/>
  </cols>
  <sheetData>
    <row r="1" spans="2:10" ht="15.75" hidden="1" customHeight="1" x14ac:dyDescent="0.25"/>
    <row r="2" spans="2:10" ht="16.5" hidden="1" x14ac:dyDescent="0.25"/>
    <row r="3" spans="2:10" ht="16.5" hidden="1" x14ac:dyDescent="0.25">
      <c r="C3" s="13"/>
      <c r="D3" s="13"/>
      <c r="E3" s="13" t="s">
        <v>2178</v>
      </c>
    </row>
    <row r="4" spans="2:10" ht="16.5" hidden="1" x14ac:dyDescent="0.25">
      <c r="C4" s="13"/>
      <c r="D4" s="13"/>
      <c r="E4" s="13">
        <f>Introduction!G4</f>
        <v>45681</v>
      </c>
    </row>
    <row r="5" spans="2:10" ht="16.5" hidden="1" x14ac:dyDescent="0.25"/>
    <row r="6" spans="2:10" ht="16.5" hidden="1" x14ac:dyDescent="0.25"/>
    <row r="7" spans="2:10" ht="16.5" x14ac:dyDescent="0.25"/>
    <row r="8" spans="2:10" ht="16.5" x14ac:dyDescent="0.25">
      <c r="B8" s="15" t="s">
        <v>2331</v>
      </c>
      <c r="C8" s="74"/>
      <c r="D8" s="74"/>
      <c r="E8" s="74"/>
    </row>
    <row r="9" spans="2:10" ht="17.100000000000001" customHeight="1" x14ac:dyDescent="0.25">
      <c r="B9" s="73" t="s">
        <v>2179</v>
      </c>
      <c r="C9" s="194"/>
      <c r="D9" s="73"/>
      <c r="E9" s="194"/>
      <c r="F9" s="195"/>
      <c r="G9" s="195"/>
      <c r="H9" s="195"/>
    </row>
    <row r="10" spans="2:10" ht="30.6" customHeight="1" x14ac:dyDescent="0.25">
      <c r="B10" s="196" t="s">
        <v>2332</v>
      </c>
      <c r="C10" s="75"/>
      <c r="D10" s="359"/>
      <c r="E10" s="75"/>
      <c r="F10" s="44"/>
      <c r="G10" s="44"/>
      <c r="H10" s="44"/>
    </row>
    <row r="11" spans="2:10" ht="30.95" customHeight="1" x14ac:dyDescent="0.25">
      <c r="B11" s="196" t="s">
        <v>2333</v>
      </c>
      <c r="C11" s="75"/>
      <c r="D11" s="359"/>
      <c r="E11" s="75"/>
      <c r="F11" s="44"/>
      <c r="G11" s="44"/>
      <c r="H11" s="44"/>
    </row>
    <row r="12" spans="2:10" ht="50.1" customHeight="1" x14ac:dyDescent="0.25">
      <c r="B12" s="196" t="s">
        <v>2334</v>
      </c>
      <c r="C12" s="75"/>
      <c r="D12" s="359"/>
      <c r="E12" s="75"/>
      <c r="F12" s="44"/>
      <c r="G12" s="44"/>
      <c r="H12" s="44"/>
    </row>
    <row r="13" spans="2:10" ht="15.6" customHeight="1" x14ac:dyDescent="0.25">
      <c r="B13" s="196" t="s">
        <v>2335</v>
      </c>
      <c r="C13" s="75"/>
      <c r="D13" s="359"/>
      <c r="E13" s="75"/>
      <c r="F13" s="44"/>
      <c r="G13" s="44"/>
      <c r="H13" s="44"/>
    </row>
    <row r="14" spans="2:10" ht="16.5" x14ac:dyDescent="0.3">
      <c r="B14" s="197" t="s">
        <v>2336</v>
      </c>
      <c r="C14" s="76"/>
      <c r="D14" s="76"/>
      <c r="E14" s="76"/>
      <c r="F14" s="77"/>
      <c r="G14" s="77"/>
      <c r="H14" s="77"/>
      <c r="I14" s="77"/>
      <c r="J14" s="77"/>
    </row>
    <row r="15" spans="2:10" ht="16.5" x14ac:dyDescent="0.25"/>
    <row r="16" spans="2:10" ht="24.75" thickBot="1" x14ac:dyDescent="0.3">
      <c r="B16" s="368" t="s">
        <v>2337</v>
      </c>
      <c r="C16" s="368"/>
      <c r="D16" s="368"/>
      <c r="E16" s="368"/>
    </row>
    <row r="17" spans="2:12" s="84" customFormat="1" ht="25.5" customHeight="1" thickBot="1" x14ac:dyDescent="0.3">
      <c r="B17" s="369" t="s">
        <v>2073</v>
      </c>
      <c r="C17" s="369"/>
      <c r="D17" s="369"/>
      <c r="E17" s="369"/>
    </row>
    <row r="18" spans="2:12" s="56" customFormat="1" ht="16.5" x14ac:dyDescent="0.25">
      <c r="B18" s="370"/>
      <c r="C18" s="370"/>
      <c r="D18" s="370"/>
      <c r="E18" s="370"/>
    </row>
    <row r="19" spans="2:12" s="56" customFormat="1" ht="19.5" x14ac:dyDescent="0.25">
      <c r="B19" s="271" t="s">
        <v>2338</v>
      </c>
      <c r="C19" s="248"/>
      <c r="D19" s="272"/>
      <c r="E19" s="272"/>
      <c r="F19" s="198"/>
    </row>
    <row r="20" spans="2:12" s="56" customFormat="1" ht="16.5" x14ac:dyDescent="0.25">
      <c r="B20" s="12" t="s">
        <v>2074</v>
      </c>
      <c r="C20" s="12" t="s">
        <v>2125</v>
      </c>
      <c r="D20" s="12" t="s">
        <v>2339</v>
      </c>
      <c r="E20" s="12" t="s">
        <v>2340</v>
      </c>
      <c r="F20" s="198"/>
      <c r="G20" s="200"/>
    </row>
    <row r="21" spans="2:12" s="56" customFormat="1" ht="16.5" x14ac:dyDescent="0.25">
      <c r="B21" s="12" t="s">
        <v>2613</v>
      </c>
      <c r="C21" s="12" t="s">
        <v>2128</v>
      </c>
      <c r="D21" s="12"/>
      <c r="E21" s="201">
        <v>148125.99</v>
      </c>
      <c r="F21" s="200"/>
      <c r="G21" s="200"/>
    </row>
    <row r="22" spans="2:12" s="56" customFormat="1" ht="16.5" x14ac:dyDescent="0.25">
      <c r="B22" s="56" t="s">
        <v>2615</v>
      </c>
      <c r="C22" s="56" t="s">
        <v>2128</v>
      </c>
      <c r="E22" s="201">
        <v>59339.4</v>
      </c>
      <c r="F22" s="200"/>
      <c r="G22" s="12"/>
      <c r="J22" s="198"/>
      <c r="K22" s="198"/>
      <c r="L22" s="198"/>
    </row>
    <row r="23" spans="2:12" s="56" customFormat="1" ht="16.5" x14ac:dyDescent="0.25">
      <c r="B23" s="56" t="s">
        <v>2611</v>
      </c>
      <c r="C23" s="56" t="s">
        <v>2128</v>
      </c>
      <c r="D23" s="12"/>
      <c r="E23" s="328">
        <v>16144.82</v>
      </c>
      <c r="F23" s="200"/>
      <c r="G23" s="12"/>
      <c r="J23" s="198"/>
      <c r="K23" s="198"/>
      <c r="L23" s="198"/>
    </row>
    <row r="24" spans="2:12" s="56" customFormat="1" ht="16.5" x14ac:dyDescent="0.25">
      <c r="B24" s="56" t="s">
        <v>2614</v>
      </c>
      <c r="C24" s="56" t="s">
        <v>2128</v>
      </c>
      <c r="D24" s="12"/>
      <c r="E24" s="328">
        <v>11536.01</v>
      </c>
      <c r="F24" s="200"/>
      <c r="G24" s="12"/>
      <c r="J24" s="198"/>
      <c r="K24" s="198"/>
      <c r="L24" s="198"/>
    </row>
    <row r="25" spans="2:12" s="56" customFormat="1" ht="15.75" customHeight="1" x14ac:dyDescent="0.25">
      <c r="B25" s="56" t="s">
        <v>2612</v>
      </c>
      <c r="C25" s="56" t="s">
        <v>2128</v>
      </c>
      <c r="D25" s="12"/>
      <c r="E25" s="328">
        <v>82153.440000000002</v>
      </c>
      <c r="F25" s="200"/>
      <c r="G25" s="12"/>
      <c r="J25" s="198"/>
      <c r="K25" s="198"/>
      <c r="L25" s="198"/>
    </row>
    <row r="26" spans="2:12" s="56" customFormat="1" ht="16.5" x14ac:dyDescent="0.25">
      <c r="B26" s="56" t="s">
        <v>2648</v>
      </c>
      <c r="C26" s="56" t="s">
        <v>2128</v>
      </c>
      <c r="E26" s="201">
        <v>989.47</v>
      </c>
      <c r="F26" s="200"/>
      <c r="G26" s="12"/>
      <c r="J26" s="200"/>
      <c r="K26" s="200"/>
      <c r="L26" s="200"/>
    </row>
    <row r="27" spans="2:12" s="56" customFormat="1" ht="16.5" x14ac:dyDescent="0.25">
      <c r="B27" s="340" t="s">
        <v>2715</v>
      </c>
      <c r="C27" s="340" t="s">
        <v>2128</v>
      </c>
      <c r="D27" s="332"/>
      <c r="E27" s="201">
        <v>306.27</v>
      </c>
    </row>
    <row r="28" spans="2:12" s="56" customFormat="1" ht="16.5" x14ac:dyDescent="0.25"/>
    <row r="29" spans="2:12" s="56" customFormat="1" ht="20.25" thickBot="1" x14ac:dyDescent="0.3">
      <c r="B29" s="271" t="s">
        <v>2345</v>
      </c>
      <c r="C29" s="248"/>
      <c r="D29" s="248"/>
      <c r="E29" s="248"/>
      <c r="F29" s="248"/>
      <c r="G29" s="272"/>
      <c r="H29" s="272"/>
      <c r="I29" s="272"/>
    </row>
    <row r="30" spans="2:12" s="56" customFormat="1" ht="17.25" thickBot="1" x14ac:dyDescent="0.3">
      <c r="B30" s="275" t="s">
        <v>2341</v>
      </c>
      <c r="C30" s="275"/>
      <c r="D30" s="275"/>
      <c r="E30" s="33"/>
      <c r="F30" s="33"/>
      <c r="G30" s="273"/>
      <c r="H30" s="273"/>
      <c r="I30" s="273"/>
    </row>
    <row r="31" spans="2:12" s="56" customFormat="1" ht="33" x14ac:dyDescent="0.25">
      <c r="B31" s="276" t="s">
        <v>2342</v>
      </c>
      <c r="C31" s="277" t="s">
        <v>2343</v>
      </c>
      <c r="D31" s="278" t="s">
        <v>2344</v>
      </c>
      <c r="E31" s="33"/>
      <c r="F31" s="33"/>
      <c r="G31" s="273"/>
      <c r="H31" s="273"/>
      <c r="I31" s="273"/>
    </row>
    <row r="32" spans="2:12" s="56" customFormat="1" ht="19.5" x14ac:dyDescent="0.25">
      <c r="B32" s="274"/>
      <c r="C32" s="33"/>
      <c r="D32" s="33"/>
      <c r="E32" s="33"/>
      <c r="F32" s="33"/>
      <c r="G32" s="273"/>
      <c r="H32" s="273"/>
      <c r="I32" s="273"/>
    </row>
    <row r="33" spans="2:10" s="56" customFormat="1" ht="99" x14ac:dyDescent="0.25">
      <c r="B33" s="199" t="s">
        <v>2076</v>
      </c>
      <c r="C33" s="199" t="s">
        <v>2544</v>
      </c>
      <c r="D33" s="12" t="s">
        <v>2346</v>
      </c>
      <c r="E33" s="12" t="s">
        <v>1464</v>
      </c>
      <c r="F33" s="12" t="s">
        <v>2347</v>
      </c>
      <c r="G33" s="36" t="s">
        <v>2348</v>
      </c>
      <c r="H33" s="36" t="s">
        <v>2137</v>
      </c>
      <c r="I33" s="36" t="s">
        <v>2349</v>
      </c>
    </row>
    <row r="34" spans="2:10" s="56" customFormat="1" ht="82.5" x14ac:dyDescent="0.25">
      <c r="B34" s="12" t="s">
        <v>2616</v>
      </c>
      <c r="C34" s="12"/>
      <c r="D34" s="80" t="s">
        <v>2665</v>
      </c>
      <c r="E34" s="12" t="s">
        <v>2617</v>
      </c>
      <c r="F34" s="36" t="s">
        <v>2618</v>
      </c>
      <c r="G34" s="202"/>
      <c r="H34" s="202"/>
      <c r="I34" s="201"/>
    </row>
    <row r="35" spans="2:10" s="56" customFormat="1" ht="16.5" x14ac:dyDescent="0.25">
      <c r="B35" s="12" t="s">
        <v>2619</v>
      </c>
      <c r="C35" s="12" t="s">
        <v>2759</v>
      </c>
      <c r="D35" s="56" t="s">
        <v>2620</v>
      </c>
      <c r="E35" s="12" t="s">
        <v>2617</v>
      </c>
      <c r="F35" s="12" t="s">
        <v>2621</v>
      </c>
      <c r="G35" s="338" t="s">
        <v>2735</v>
      </c>
      <c r="H35" s="202"/>
      <c r="I35" s="201"/>
    </row>
    <row r="36" spans="2:10" s="56" customFormat="1" ht="16.5" x14ac:dyDescent="0.25">
      <c r="B36" s="12" t="s">
        <v>2622</v>
      </c>
      <c r="C36" s="12" t="s">
        <v>2759</v>
      </c>
      <c r="D36" s="56" t="s">
        <v>2623</v>
      </c>
      <c r="E36" s="56" t="s">
        <v>2617</v>
      </c>
      <c r="F36" s="56" t="s">
        <v>2624</v>
      </c>
      <c r="G36" s="202"/>
      <c r="H36" s="202"/>
      <c r="I36" s="201"/>
    </row>
    <row r="37" spans="2:10" s="56" customFormat="1" ht="16.5" x14ac:dyDescent="0.25">
      <c r="B37" s="12" t="s">
        <v>2625</v>
      </c>
      <c r="C37" s="12" t="s">
        <v>2759</v>
      </c>
      <c r="D37" s="56" t="s">
        <v>2626</v>
      </c>
      <c r="E37" s="56" t="s">
        <v>2617</v>
      </c>
      <c r="F37" s="56" t="s">
        <v>2627</v>
      </c>
      <c r="G37" s="338" t="s">
        <v>2736</v>
      </c>
      <c r="H37" s="202"/>
      <c r="I37" s="201"/>
    </row>
    <row r="38" spans="2:10" s="56" customFormat="1" ht="16.5" x14ac:dyDescent="0.25">
      <c r="B38" s="12" t="s">
        <v>2628</v>
      </c>
      <c r="C38" s="12" t="s">
        <v>2759</v>
      </c>
      <c r="D38" s="56" t="s">
        <v>2629</v>
      </c>
      <c r="E38" s="56" t="s">
        <v>2617</v>
      </c>
      <c r="F38" s="56" t="s">
        <v>2630</v>
      </c>
      <c r="G38" s="202"/>
      <c r="H38" s="202"/>
      <c r="I38" s="201"/>
    </row>
    <row r="39" spans="2:10" s="56" customFormat="1" ht="16.5" x14ac:dyDescent="0.25">
      <c r="B39" s="12" t="s">
        <v>2631</v>
      </c>
      <c r="C39" s="12" t="s">
        <v>2759</v>
      </c>
      <c r="D39" s="56" t="s">
        <v>2632</v>
      </c>
      <c r="E39" s="56" t="s">
        <v>2617</v>
      </c>
      <c r="F39" s="56" t="s">
        <v>2633</v>
      </c>
      <c r="G39" s="202"/>
      <c r="H39" s="202"/>
      <c r="I39" s="201"/>
    </row>
    <row r="40" spans="2:10" s="56" customFormat="1" ht="16.5" x14ac:dyDescent="0.25">
      <c r="B40" s="56" t="s">
        <v>2634</v>
      </c>
      <c r="C40" s="12" t="s">
        <v>2759</v>
      </c>
      <c r="D40" s="56" t="s">
        <v>2635</v>
      </c>
      <c r="E40" s="12" t="s">
        <v>2617</v>
      </c>
      <c r="F40" s="12" t="s">
        <v>2633</v>
      </c>
      <c r="G40" s="202"/>
      <c r="H40" s="202"/>
      <c r="I40" s="201"/>
    </row>
    <row r="41" spans="2:10" s="56" customFormat="1" ht="16.5" x14ac:dyDescent="0.25">
      <c r="B41" s="56" t="s">
        <v>2636</v>
      </c>
      <c r="C41" s="12" t="s">
        <v>2759</v>
      </c>
      <c r="D41" s="329" t="s">
        <v>2663</v>
      </c>
      <c r="E41" s="12" t="s">
        <v>2617</v>
      </c>
      <c r="F41" s="12" t="s">
        <v>2633</v>
      </c>
      <c r="G41" s="202"/>
      <c r="H41" s="202"/>
      <c r="I41" s="201"/>
    </row>
    <row r="42" spans="2:10" s="56" customFormat="1" ht="16.5" x14ac:dyDescent="0.25">
      <c r="B42" s="56" t="s">
        <v>2637</v>
      </c>
      <c r="C42" s="12" t="s">
        <v>2759</v>
      </c>
      <c r="D42" s="329" t="s">
        <v>2638</v>
      </c>
      <c r="E42" s="56" t="s">
        <v>2639</v>
      </c>
      <c r="F42" s="56" t="s">
        <v>2640</v>
      </c>
      <c r="G42" s="338" t="s">
        <v>2737</v>
      </c>
      <c r="H42" s="202"/>
      <c r="I42" s="201"/>
    </row>
    <row r="43" spans="2:10" s="56" customFormat="1" ht="16.5" x14ac:dyDescent="0.25">
      <c r="B43" s="56" t="s">
        <v>2641</v>
      </c>
      <c r="C43" s="12" t="s">
        <v>2759</v>
      </c>
      <c r="D43" s="329" t="s">
        <v>2664</v>
      </c>
      <c r="E43" s="56" t="s">
        <v>2617</v>
      </c>
      <c r="F43" s="56" t="s">
        <v>2642</v>
      </c>
      <c r="G43" s="202"/>
      <c r="H43" s="202"/>
      <c r="I43" s="201"/>
    </row>
    <row r="44" spans="2:10" s="56" customFormat="1" ht="16.5" x14ac:dyDescent="0.25">
      <c r="B44" s="56" t="s">
        <v>2643</v>
      </c>
      <c r="C44" s="12" t="s">
        <v>2759</v>
      </c>
      <c r="D44" s="329" t="s">
        <v>2644</v>
      </c>
      <c r="E44" s="56" t="s">
        <v>2617</v>
      </c>
      <c r="F44" s="56" t="s">
        <v>2645</v>
      </c>
      <c r="G44" s="338" t="s">
        <v>2738</v>
      </c>
      <c r="H44" s="202"/>
      <c r="I44" s="201"/>
    </row>
    <row r="45" spans="2:10" s="56" customFormat="1" ht="16.5" x14ac:dyDescent="0.25">
      <c r="B45" s="56" t="s">
        <v>2646</v>
      </c>
      <c r="C45" s="12" t="s">
        <v>2759</v>
      </c>
      <c r="D45" s="329" t="s">
        <v>2647</v>
      </c>
      <c r="E45" s="56" t="s">
        <v>2617</v>
      </c>
      <c r="F45" s="56" t="s">
        <v>2633</v>
      </c>
      <c r="G45" s="202"/>
      <c r="H45" s="202"/>
      <c r="I45" s="201"/>
    </row>
    <row r="46" spans="2:10" s="56" customFormat="1" ht="16.5" x14ac:dyDescent="0.25">
      <c r="B46" s="56" t="s">
        <v>2075</v>
      </c>
      <c r="E46" s="12" t="s">
        <v>1467</v>
      </c>
      <c r="F46" s="12"/>
      <c r="G46" s="202" t="s">
        <v>2109</v>
      </c>
      <c r="H46" s="202" t="s">
        <v>2109</v>
      </c>
      <c r="I46" s="201">
        <f>SUMIF(Table10[Entreprise],Companies[[#This Row],[Nom complet de l’entreprise]],Table10[Valeur de revenus])</f>
        <v>0</v>
      </c>
    </row>
    <row r="47" spans="2:10" s="56" customFormat="1" ht="16.5" x14ac:dyDescent="0.25"/>
    <row r="48" spans="2:10" s="56" customFormat="1" ht="19.5" x14ac:dyDescent="0.25">
      <c r="B48" s="271" t="s">
        <v>2350</v>
      </c>
      <c r="C48" s="248"/>
      <c r="D48" s="248"/>
      <c r="E48" s="248"/>
      <c r="F48" s="248"/>
      <c r="G48" s="272"/>
      <c r="H48" s="272"/>
      <c r="I48" s="272"/>
      <c r="J48" s="272"/>
    </row>
    <row r="49" spans="2:10" s="56" customFormat="1" ht="16.5" x14ac:dyDescent="0.25">
      <c r="B49" s="199" t="s">
        <v>2351</v>
      </c>
      <c r="C49" s="193" t="s">
        <v>1462</v>
      </c>
      <c r="D49" s="193" t="s">
        <v>2110</v>
      </c>
      <c r="E49" s="193" t="s">
        <v>2123</v>
      </c>
      <c r="F49" s="12" t="s">
        <v>2352</v>
      </c>
      <c r="G49" s="12" t="s">
        <v>2353</v>
      </c>
      <c r="H49" s="12" t="s">
        <v>2112</v>
      </c>
      <c r="I49" s="12" t="s">
        <v>2111</v>
      </c>
      <c r="J49" s="12" t="s">
        <v>970</v>
      </c>
    </row>
    <row r="50" spans="2:10" s="56" customFormat="1" ht="16.5" x14ac:dyDescent="0.3">
      <c r="B50" s="12"/>
      <c r="C50" s="203"/>
      <c r="D50" s="203"/>
      <c r="E50" s="203"/>
      <c r="F50" s="203"/>
    </row>
    <row r="51" spans="2:10" s="56" customFormat="1" ht="16.5" x14ac:dyDescent="0.3">
      <c r="B51" s="12"/>
      <c r="C51" s="203"/>
      <c r="D51" s="203"/>
      <c r="E51" s="203"/>
      <c r="F51" s="203"/>
    </row>
    <row r="52" spans="2:10" s="56" customFormat="1" ht="16.5" x14ac:dyDescent="0.3">
      <c r="B52" s="12"/>
      <c r="C52" s="203"/>
      <c r="D52" s="203"/>
      <c r="E52" s="203"/>
      <c r="F52" s="203"/>
    </row>
    <row r="53" spans="2:10" s="56" customFormat="1" ht="16.5" x14ac:dyDescent="0.3">
      <c r="B53" s="12"/>
      <c r="C53" s="203"/>
      <c r="D53" s="203"/>
      <c r="E53" s="203"/>
      <c r="F53" s="203"/>
    </row>
    <row r="54" spans="2:10" s="56" customFormat="1" ht="16.5" x14ac:dyDescent="0.3">
      <c r="B54" s="12"/>
      <c r="D54" s="203"/>
      <c r="E54" s="203"/>
      <c r="F54" s="203"/>
    </row>
    <row r="55" spans="2:10" s="56" customFormat="1" ht="16.5" x14ac:dyDescent="0.3">
      <c r="B55" s="12"/>
      <c r="C55" s="203"/>
      <c r="D55" s="203"/>
      <c r="E55" s="203"/>
      <c r="F55" s="203"/>
    </row>
    <row r="56" spans="2:10" s="56" customFormat="1" ht="16.5" x14ac:dyDescent="0.3">
      <c r="B56" s="41"/>
      <c r="C56" s="203"/>
      <c r="D56" s="203"/>
      <c r="E56" s="203"/>
      <c r="F56" s="203"/>
    </row>
    <row r="57" spans="2:10" s="56" customFormat="1" ht="16.5" x14ac:dyDescent="0.3">
      <c r="B57" s="12"/>
      <c r="C57" s="203"/>
      <c r="D57" s="203"/>
      <c r="E57" s="203"/>
      <c r="F57" s="203"/>
    </row>
    <row r="58" spans="2:10" ht="16.5" x14ac:dyDescent="0.3">
      <c r="C58" s="203"/>
      <c r="D58" s="203"/>
      <c r="E58" s="203"/>
      <c r="F58" s="203"/>
    </row>
    <row r="59" spans="2:10" ht="16.5" x14ac:dyDescent="0.3">
      <c r="C59" s="203"/>
      <c r="E59" s="203"/>
      <c r="F59" s="203"/>
    </row>
    <row r="60" spans="2:10" ht="16.5" x14ac:dyDescent="0.3">
      <c r="C60" s="203"/>
      <c r="D60" s="203"/>
      <c r="E60" s="203"/>
      <c r="F60" s="203"/>
    </row>
    <row r="61" spans="2:10" s="56" customFormat="1" ht="16.5" x14ac:dyDescent="0.3">
      <c r="B61" s="12"/>
      <c r="C61" s="203"/>
      <c r="D61" s="203"/>
      <c r="E61" s="203"/>
      <c r="F61" s="203"/>
    </row>
    <row r="62" spans="2:10" s="56" customFormat="1" ht="16.5" x14ac:dyDescent="0.3">
      <c r="B62" s="12"/>
      <c r="C62" s="203"/>
      <c r="D62" s="203"/>
      <c r="E62" s="203"/>
      <c r="F62" s="203"/>
    </row>
    <row r="63" spans="2:10" s="56" customFormat="1" ht="16.5" x14ac:dyDescent="0.3">
      <c r="B63" s="12"/>
      <c r="C63" s="203"/>
      <c r="D63" s="203"/>
      <c r="E63" s="203"/>
      <c r="F63" s="203"/>
    </row>
    <row r="64" spans="2:10" ht="16.5" x14ac:dyDescent="0.3">
      <c r="C64" s="203"/>
      <c r="D64" s="203"/>
      <c r="E64" s="203"/>
      <c r="F64" s="203"/>
    </row>
    <row r="65" spans="2:9" s="56" customFormat="1" ht="16.5" x14ac:dyDescent="0.3">
      <c r="B65" s="12"/>
      <c r="C65" s="203"/>
      <c r="D65" s="203"/>
      <c r="E65" s="203"/>
      <c r="F65" s="203"/>
    </row>
    <row r="66" spans="2:9" ht="16.5" x14ac:dyDescent="0.3">
      <c r="B66" s="56" t="s">
        <v>2075</v>
      </c>
      <c r="C66" s="203"/>
      <c r="D66" s="203"/>
      <c r="E66" s="203" t="s">
        <v>2397</v>
      </c>
      <c r="F66" s="203"/>
    </row>
    <row r="67" spans="2:9" ht="16.5" x14ac:dyDescent="0.25">
      <c r="B67" s="56"/>
      <c r="C67" s="193"/>
      <c r="D67" s="193"/>
      <c r="E67" s="193"/>
      <c r="F67" s="193"/>
      <c r="G67" s="193"/>
    </row>
    <row r="68" spans="2:9" ht="17.25" hidden="1" customHeight="1" x14ac:dyDescent="0.3">
      <c r="B68" s="350" t="s">
        <v>2168</v>
      </c>
      <c r="C68" s="350"/>
      <c r="D68" s="350"/>
      <c r="E68" s="350"/>
      <c r="F68" s="350"/>
      <c r="G68" s="350"/>
      <c r="H68" s="350"/>
      <c r="I68" s="350"/>
    </row>
    <row r="69" spans="2:9" ht="24" hidden="1" customHeight="1" x14ac:dyDescent="0.3">
      <c r="B69" s="366" t="s">
        <v>2169</v>
      </c>
      <c r="C69" s="366"/>
      <c r="D69" s="366"/>
      <c r="E69" s="366"/>
      <c r="F69" s="366"/>
      <c r="G69" s="366"/>
      <c r="H69" s="366"/>
      <c r="I69" s="366"/>
    </row>
    <row r="70" spans="2:9" ht="19.5" hidden="1" customHeight="1" x14ac:dyDescent="0.3">
      <c r="B70" s="350" t="s">
        <v>2170</v>
      </c>
      <c r="C70" s="350"/>
      <c r="D70" s="350"/>
      <c r="E70" s="350"/>
      <c r="F70" s="350"/>
      <c r="G70" s="350"/>
      <c r="H70" s="350"/>
      <c r="I70" s="350"/>
    </row>
    <row r="71" spans="2:9" ht="18.75" hidden="1" customHeight="1" x14ac:dyDescent="0.3">
      <c r="B71" s="367" t="s">
        <v>2171</v>
      </c>
      <c r="C71" s="367"/>
      <c r="D71" s="367"/>
      <c r="E71" s="367"/>
      <c r="F71" s="367"/>
      <c r="G71" s="367"/>
      <c r="H71" s="367"/>
      <c r="I71" s="367"/>
    </row>
    <row r="72" spans="2:9" s="56" customFormat="1" ht="17.25" hidden="1" thickBot="1" x14ac:dyDescent="0.3">
      <c r="B72" s="54"/>
      <c r="C72" s="54"/>
      <c r="D72" s="54"/>
      <c r="E72" s="54"/>
      <c r="F72" s="54"/>
      <c r="G72" s="54"/>
    </row>
    <row r="73" spans="2:9" s="56" customFormat="1" ht="19.5" x14ac:dyDescent="0.25">
      <c r="B73" s="191" t="s">
        <v>2226</v>
      </c>
      <c r="C73" s="12"/>
      <c r="D73" s="192"/>
      <c r="E73" s="12"/>
      <c r="F73" s="192"/>
      <c r="G73" s="12"/>
    </row>
    <row r="74" spans="2:9" s="56" customFormat="1" ht="16.5" x14ac:dyDescent="0.25">
      <c r="B74" s="346" t="s">
        <v>2381</v>
      </c>
      <c r="C74" s="346"/>
      <c r="D74" s="346"/>
      <c r="E74" s="12"/>
      <c r="F74" s="193"/>
      <c r="G74" s="12"/>
    </row>
    <row r="75" spans="2:9" ht="16.5" x14ac:dyDescent="0.25"/>
    <row r="76" spans="2:9" s="56" customFormat="1" ht="16.5" x14ac:dyDescent="0.25">
      <c r="B76" s="12"/>
      <c r="C76" s="12"/>
      <c r="D76" s="12"/>
      <c r="E76" s="12"/>
    </row>
    <row r="77" spans="2:9" s="56" customFormat="1" ht="16.5" x14ac:dyDescent="0.25">
      <c r="B77" s="12"/>
      <c r="C77" s="12"/>
      <c r="D77" s="12"/>
      <c r="E77" s="12"/>
    </row>
    <row r="78" spans="2:9" ht="16.5" x14ac:dyDescent="0.25"/>
    <row r="79" spans="2:9" s="56" customFormat="1" ht="16.5" x14ac:dyDescent="0.25">
      <c r="B79" s="12"/>
      <c r="C79" s="12"/>
      <c r="D79" s="12"/>
      <c r="E79" s="12"/>
    </row>
    <row r="80" spans="2:9" s="56" customFormat="1" ht="16.5" x14ac:dyDescent="0.25">
      <c r="B80" s="12"/>
      <c r="C80" s="12"/>
      <c r="D80" s="12"/>
      <c r="E80" s="12"/>
    </row>
    <row r="81" spans="2:5" ht="16.5" x14ac:dyDescent="0.25"/>
    <row r="82" spans="2:5" ht="16.5" x14ac:dyDescent="0.25"/>
    <row r="83" spans="2:5" ht="16.5" x14ac:dyDescent="0.25"/>
    <row r="84" spans="2:5" ht="16.5" x14ac:dyDescent="0.25"/>
    <row r="85" spans="2:5" ht="16.5" x14ac:dyDescent="0.25"/>
    <row r="86" spans="2:5" ht="16.5" x14ac:dyDescent="0.25"/>
    <row r="87" spans="2:5" ht="16.5" x14ac:dyDescent="0.25"/>
    <row r="88" spans="2:5" ht="16.5" x14ac:dyDescent="0.25"/>
    <row r="89" spans="2:5" ht="16.5" x14ac:dyDescent="0.25"/>
    <row r="90" spans="2:5" s="56" customFormat="1" ht="16.5" x14ac:dyDescent="0.25">
      <c r="B90" s="12"/>
      <c r="C90" s="12"/>
      <c r="D90" s="12"/>
      <c r="E90" s="12"/>
    </row>
    <row r="91" spans="2:5" ht="16.5" x14ac:dyDescent="0.25"/>
    <row r="92" spans="2:5" ht="16.5" x14ac:dyDescent="0.25"/>
    <row r="93" spans="2:5" ht="16.5" x14ac:dyDescent="0.25"/>
    <row r="94" spans="2:5" ht="16.5" x14ac:dyDescent="0.25"/>
    <row r="95" spans="2:5" ht="16.5" x14ac:dyDescent="0.25"/>
    <row r="96" spans="2:5" ht="16.5" x14ac:dyDescent="0.25"/>
    <row r="97" ht="16.5" x14ac:dyDescent="0.25"/>
    <row r="98" ht="15" customHeight="1" x14ac:dyDescent="0.25"/>
    <row r="99" ht="15" customHeight="1" x14ac:dyDescent="0.25"/>
    <row r="100" ht="16.5" x14ac:dyDescent="0.25"/>
    <row r="101" ht="16.5" x14ac:dyDescent="0.25"/>
    <row r="102" ht="18.75" customHeight="1" x14ac:dyDescent="0.25"/>
    <row r="103" ht="16.5" x14ac:dyDescent="0.25"/>
    <row r="104" ht="16.5" x14ac:dyDescent="0.25"/>
    <row r="105" ht="16.5" x14ac:dyDescent="0.25"/>
    <row r="106" ht="16.5" x14ac:dyDescent="0.25"/>
    <row r="107" ht="16.5" x14ac:dyDescent="0.25"/>
    <row r="108" ht="16.5" x14ac:dyDescent="0.25"/>
    <row r="109" ht="16.5" x14ac:dyDescent="0.25"/>
    <row r="110" ht="16.5" x14ac:dyDescent="0.25"/>
    <row r="111" ht="16.5" x14ac:dyDescent="0.25"/>
    <row r="112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  <row r="123" ht="16.5" x14ac:dyDescent="0.25"/>
  </sheetData>
  <mergeCells count="9">
    <mergeCell ref="B69:I69"/>
    <mergeCell ref="B70:I70"/>
    <mergeCell ref="B71:I71"/>
    <mergeCell ref="B74:D74"/>
    <mergeCell ref="D10:D13"/>
    <mergeCell ref="B16:E16"/>
    <mergeCell ref="B17:E17"/>
    <mergeCell ref="B18:E18"/>
    <mergeCell ref="B68:I68"/>
  </mergeCells>
  <dataValidations count="26">
    <dataValidation type="list" allowBlank="1" showInputMessage="1" showErrorMessage="1" promptTitle="Veuillez sélectionner le secteur" prompt="Veuillez sélectionner le secteur pertinent pour l'entreprise dans la liste" sqref="E34:E46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4:F46" xr:uid="{03DB06AD-5356-48E6-AF86-BD36AB1EF40E}"/>
    <dataValidation errorStyle="warning" allowBlank="1" showInputMessage="1" showErrorMessage="1" errorTitle="URL" error="Veuillez indiquer une URL" sqref="G34:H46" xr:uid="{7E085E98-106D-442B-9524-E857F18034EC}"/>
    <dataValidation allowBlank="1" showInputMessage="1" showErrorMessage="1" promptTitle="Numéro d'identification" prompt="Veuillez saisir un numéro d'identification unique, tel qu’un TIN, un numéro d'organisation ou similaire." sqref="D34:D46" xr:uid="{CB3B9251-12D5-4F96-BBCA-A761DAA6C149}"/>
    <dataValidation type="textLength" allowBlank="1" showInputMessage="1" showErrorMessage="1" errorTitle="Veuillez ne pas modifier" error="Veuillez ne pas modifier ces cellules" sqref="B49:C49 B48:G48 B16:E17 B19:C19 F49 B20 D20:E20 I33 B29:D30 B32:D32 E29:F32 B33 D33:G33 B23:B25 D23:E25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72:G74 B72:D73" xr:uid="{3A04F5EF-66E4-43AD-A539-8FA3BA9F198C}">
      <formula1>10000</formula1>
      <formula2>500000</formula2>
    </dataValidation>
    <dataValidation allowBlank="1" showInputMessage="1" showErrorMessage="1" promptTitle="Nom de l'entreprise" prompt="Saisissez le nom de l'entreprise ici_x000a__x000a_Veuillez vous abstenir d'utiliser des acronymes et indiquez le nom complet" sqref="B34:B46" xr:uid="{42A6D033-2055-45B6-94DB-C3843F45F704}"/>
    <dataValidation allowBlank="1" showInputMessage="1" showErrorMessage="1" promptTitle="Production -volume-" prompt="Veuillez indiquer le volume de production du projet" sqref="G50:G66" xr:uid="{214EC8C1-6BF9-40F3-9758-86701E4D2A88}"/>
    <dataValidation allowBlank="1" showInputMessage="1" showErrorMessage="1" promptTitle="Numéro d'identification" prompt="Veuillez indiquer le numéro d'identification de l'agence gouvernementale, si applicable" sqref="D21:D22 D26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2 B26" xr:uid="{5F2CD2D8-A157-47E5-A3F5-C3C3A71E1458}"/>
    <dataValidation allowBlank="1" showInputMessage="1" showErrorMessage="1" promptTitle="URL du registre" prompt="Veuillez indiquer l'URL directe vers le registre ou l'agence" sqref="D31" xr:uid="{FF61CD17-04D9-4E17-8201-8C3D36137BFF}"/>
    <dataValidation allowBlank="1" showInputMessage="1" showErrorMessage="1" promptTitle="Nom du registre" prompt="Veuillez saisir le nom du registre ou de l'agence" sqref="C31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6:L26 B31" xr:uid="{FC7A539E-0F6B-429E-8CD3-69786236AD39}"/>
    <dataValidation allowBlank="1" showInputMessage="1" showErrorMessage="1" promptTitle="Nom du Projet" prompt="Veuillez indiquer le nom du Projet._x000a__x000a_Veuillez vous abstenir d'utiliser des acronymes et indiquez le nom complet_x000a__x000a_" sqref="B50:B67" xr:uid="{28E7BA77-65D5-4785-9580-9EE9295D25F1}"/>
    <dataValidation type="whole" allowBlank="1" showInputMessage="1" showErrorMessage="1" errorTitle="Veuillez ne pas modifier" error="Veuillez ne pas modifier ces cellules" sqref="D49 B68:B71" xr:uid="{FDE65DF8-CA28-4BE2-AC49-6DAD21AF5E77}">
      <formula1>444</formula1>
      <formula2>445</formula2>
    </dataValidation>
    <dataValidation type="list" allowBlank="1" showInputMessage="1" showErrorMessage="1" sqref="F67" xr:uid="{DDDC6CD4-1998-4B24-880C-9DED458166FA}">
      <formula1>Simple_options_list</formula1>
    </dataValidation>
    <dataValidation allowBlank="1" showInputMessage="1" showErrorMessage="1" promptTitle="Compagnie associée" prompt="Veuillez indiquer les compagnies affiliées au projet, séparées par une virgule." sqref="D50:D66" xr:uid="{990B4CFE-C77D-4B99-90F4-BE71B86E0400}"/>
    <dataValidation allowBlank="1" showInputMessage="1" showErrorMessage="1" promptTitle="Production -valeur-" prompt="Veuillez indiquer la valeur de la production du projet" sqref="I50:I66" xr:uid="{6908EAC0-1385-4F50-B3D8-4B8A57D6013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50:H66" xr:uid="{41AEB8C4-3D9C-4110-A3FD-27B3DB753D54}">
      <formula1>"&lt;Selectionner unité&gt;,Sm3,Sm3 o.e.,Barils,Tonnes,oz,carats,Scf"</formula1>
    </dataValidation>
    <dataValidation type="list" allowBlank="1" showInputMessage="1" showErrorMessage="1" sqref="G67 F50:F66" xr:uid="{765C9FE0-D12B-4DF9-AE3E-DE4CE4CC1EDB}">
      <formula1>Project_phases_list</formula1>
    </dataValidation>
    <dataValidation type="whole" allowBlank="1" showInputMessage="1" showErrorMessage="1" errorTitle="Veuillez ne pas modifier" error="Veuillez ne pas modifier ces cellules" sqref="E49" xr:uid="{EF07BAD0-2F5A-4204-A46F-F594A3588E86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55:C66 C50:C53" xr:uid="{35B65327-F6D3-41FF-A657-92A960D2D1F1}"/>
    <dataValidation allowBlank="1" showInputMessage="1" showErrorMessage="1" errorTitle="Veuillez ne pas modifier" error="Veuillez ne pas modifier ces cellules" sqref="H33 B74:D74" xr:uid="{61CAE946-A4D7-4D88-A2EA-B59DF5431476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34:I46" xr:uid="{FE005BD3-F114-40C2-B7BB-6805E3DA760A}">
      <formula1>1</formula1>
      <formula2>2</formula2>
    </dataValidation>
    <dataValidation type="list" allowBlank="1" showInputMessage="1" showErrorMessage="1" sqref="C34:C46" xr:uid="{5B632419-A767-4DE0-8BA9-B8BB05BA6696}">
      <formula1>"&lt; Type d'entreprise &gt;,Société publique financière et Entreprise d'Etat,Privée"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50:E66" xr:uid="{46A9ED9C-B29B-4A51-B129-E091B5E99439}">
      <formula1>Commodity_names</formula1>
    </dataValidation>
  </dataValidations>
  <hyperlinks>
    <hyperlink ref="B14" r:id="rId1" xr:uid="{00000000-0004-0000-0300-000004000000}"/>
    <hyperlink ref="B70:G70" r:id="rId2" display="Pour la version la plus récente des modèles de données résumées, consultez https://eiti.org/fr/document/modele-donnees-resumees-itie" xr:uid="{720C091A-88D8-4AD8-A681-42225317FFF1}"/>
    <hyperlink ref="B69:G69" r:id="rId3" display="Vous voulez en savoir plus sur votre pays ? Vérifiez si votre pays met en œuvre la Norme ITIE en visitant https://eiti.org/countries" xr:uid="{B05B0465-C1F8-4E2C-B484-E8B1089F5DD4}"/>
    <hyperlink ref="B71:G71" r:id="rId4" display="Give us your feedback or report a conflict in the data! Write to us at  data@eiti.org" xr:uid="{89CD5C69-DD4F-4A10-A797-F37E54CCEA66}"/>
    <hyperlink ref="G35" r:id="rId5" xr:uid="{6C9B7E88-E37E-6042-ADCF-CC2B1D97D672}"/>
    <hyperlink ref="G37" r:id="rId6" xr:uid="{12524EDF-C1B5-6A4D-8635-752DC7D9B637}"/>
    <hyperlink ref="G42" r:id="rId7" xr:uid="{7407DEF0-C6B6-504C-B76C-40BED11416DB}"/>
    <hyperlink ref="G44" r:id="rId8" xr:uid="{258D7F49-7289-F844-A476-B78D01FC9BB7}"/>
  </hyperlinks>
  <pageMargins left="0.25" right="0.25" top="0.75" bottom="0.75" header="0.3" footer="0.3"/>
  <pageSetup paperSize="8" fitToHeight="0" orientation="landscape" horizontalDpi="2400" verticalDpi="2400" r:id="rId9"/>
  <ignoredErrors>
    <ignoredError sqref="E42" listDataValidation="1"/>
  </ignoredErrors>
  <drawing r:id="rId10"/>
  <tableParts count="3">
    <tablePart r:id="rId11"/>
    <tablePart r:id="rId12"/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0AB5DF-9F7C-4D51-B77F-2D9DAE275C99}">
          <x14:formula1>
            <xm:f>Listes!$I$11:$I$168</xm:f>
          </x14:formula1>
          <xm:sqref>J50:J66</xm:sqref>
        </x14:dataValidation>
        <x14:dataValidation type="list" allowBlank="1" showInputMessage="1" showErrorMessage="1" xr:uid="{A0485DF7-0291-4282-9DA4-8B361737270D}">
          <x14:formula1>
            <xm:f>Listes!$AE$3:$AE$7</xm:f>
          </x14:formula1>
          <xm:sqref>C21:C27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U94"/>
  <sheetViews>
    <sheetView showGridLines="0" topLeftCell="F50" zoomScale="130" zoomScaleNormal="130" workbookViewId="0">
      <selection activeCell="J75" sqref="J75"/>
    </sheetView>
  </sheetViews>
  <sheetFormatPr baseColWidth="10" defaultColWidth="9.140625" defaultRowHeight="14.25" x14ac:dyDescent="0.25"/>
  <cols>
    <col min="1" max="1" width="3" style="193" customWidth="1"/>
    <col min="2" max="4" width="9.140625" style="193" hidden="1" customWidth="1"/>
    <col min="5" max="5" width="27.42578125" style="193" hidden="1" customWidth="1"/>
    <col min="6" max="6" width="38" style="193" customWidth="1"/>
    <col min="7" max="7" width="16.7109375" style="193" customWidth="1"/>
    <col min="8" max="8" width="36.5703125" style="193" customWidth="1"/>
    <col min="9" max="9" width="22.140625" style="193" customWidth="1"/>
    <col min="10" max="10" width="41.5703125" style="193" customWidth="1"/>
    <col min="11" max="11" width="11.140625" style="193" customWidth="1"/>
    <col min="12" max="12" width="2.7109375" style="193" customWidth="1"/>
    <col min="13" max="13" width="19.42578125" style="193" bestFit="1" customWidth="1"/>
    <col min="14" max="14" width="73.42578125" style="193" bestFit="1" customWidth="1"/>
    <col min="15" max="16384" width="9.140625" style="193"/>
  </cols>
  <sheetData>
    <row r="1" spans="6:14" s="12" customFormat="1" ht="15.75" hidden="1" customHeight="1" x14ac:dyDescent="0.25"/>
    <row r="2" spans="6:14" s="12" customFormat="1" ht="16.5" hidden="1" x14ac:dyDescent="0.25"/>
    <row r="3" spans="6:14" s="12" customFormat="1" ht="16.5" hidden="1" x14ac:dyDescent="0.25">
      <c r="N3" s="13" t="s">
        <v>2178</v>
      </c>
    </row>
    <row r="4" spans="6:14" s="12" customFormat="1" ht="16.5" hidden="1" x14ac:dyDescent="0.25">
      <c r="N4" s="13">
        <f>Introduction!G4</f>
        <v>45681</v>
      </c>
    </row>
    <row r="5" spans="6:14" s="12" customFormat="1" ht="16.5" hidden="1" x14ac:dyDescent="0.25"/>
    <row r="6" spans="6:14" s="12" customFormat="1" ht="16.5" hidden="1" x14ac:dyDescent="0.25"/>
    <row r="7" spans="6:14" s="12" customFormat="1" ht="16.5" x14ac:dyDescent="0.25"/>
    <row r="8" spans="6:14" s="12" customFormat="1" ht="16.5" x14ac:dyDescent="0.25">
      <c r="F8" s="15" t="s">
        <v>2100</v>
      </c>
      <c r="G8" s="74"/>
      <c r="H8" s="74"/>
      <c r="I8" s="74"/>
      <c r="J8" s="74"/>
      <c r="K8" s="74"/>
      <c r="L8" s="74"/>
      <c r="M8" s="74"/>
      <c r="N8" s="74"/>
    </row>
    <row r="9" spans="6:14" s="12" customFormat="1" ht="21" customHeight="1" x14ac:dyDescent="0.25">
      <c r="F9" s="377" t="s">
        <v>2179</v>
      </c>
      <c r="G9" s="377"/>
      <c r="H9" s="377"/>
      <c r="I9" s="377"/>
      <c r="J9" s="377"/>
      <c r="K9" s="204"/>
      <c r="L9" s="204"/>
      <c r="M9" s="377"/>
      <c r="N9" s="377"/>
    </row>
    <row r="10" spans="6:14" s="12" customFormat="1" ht="30.95" customHeight="1" x14ac:dyDescent="0.25">
      <c r="F10" s="378" t="s">
        <v>2354</v>
      </c>
      <c r="G10" s="378"/>
      <c r="H10" s="378"/>
      <c r="I10" s="378"/>
      <c r="J10" s="378"/>
      <c r="K10" s="205"/>
      <c r="L10" s="74"/>
      <c r="M10" s="382"/>
      <c r="N10" s="382"/>
    </row>
    <row r="11" spans="6:14" s="12" customFormat="1" ht="29.25" customHeight="1" x14ac:dyDescent="0.25">
      <c r="F11" s="357" t="s">
        <v>2355</v>
      </c>
      <c r="G11" s="357"/>
      <c r="H11" s="357"/>
      <c r="I11" s="357"/>
      <c r="J11" s="357"/>
      <c r="K11" s="206"/>
      <c r="L11" s="74"/>
      <c r="M11" s="382"/>
      <c r="N11" s="382"/>
    </row>
    <row r="12" spans="6:14" s="12" customFormat="1" ht="33.6" customHeight="1" x14ac:dyDescent="0.25">
      <c r="F12" s="357" t="s">
        <v>2356</v>
      </c>
      <c r="G12" s="357"/>
      <c r="H12" s="357"/>
      <c r="I12" s="357"/>
      <c r="J12" s="357"/>
      <c r="K12" s="206"/>
      <c r="L12" s="74"/>
      <c r="M12" s="382"/>
      <c r="N12" s="382"/>
    </row>
    <row r="13" spans="6:14" s="12" customFormat="1" ht="36" customHeight="1" x14ac:dyDescent="0.25">
      <c r="F13" s="383" t="s">
        <v>2357</v>
      </c>
      <c r="G13" s="383"/>
      <c r="H13" s="383"/>
      <c r="I13" s="383"/>
      <c r="J13" s="383"/>
      <c r="K13" s="207"/>
      <c r="L13" s="74"/>
      <c r="M13" s="382"/>
      <c r="N13" s="382"/>
    </row>
    <row r="14" spans="6:14" s="12" customFormat="1" ht="50.25" customHeight="1" x14ac:dyDescent="0.25">
      <c r="F14" s="384" t="s">
        <v>2358</v>
      </c>
      <c r="G14" s="384"/>
      <c r="H14" s="384"/>
      <c r="I14" s="384"/>
      <c r="J14" s="384"/>
      <c r="K14" s="208"/>
      <c r="L14" s="74"/>
      <c r="M14" s="382"/>
      <c r="N14" s="382"/>
    </row>
    <row r="15" spans="6:14" s="12" customFormat="1" ht="33" customHeight="1" x14ac:dyDescent="0.25">
      <c r="F15" s="379" t="s">
        <v>2102</v>
      </c>
      <c r="G15" s="379"/>
      <c r="H15" s="379"/>
      <c r="I15" s="379"/>
      <c r="J15" s="379"/>
      <c r="K15" s="209"/>
      <c r="L15" s="74"/>
      <c r="M15" s="210"/>
      <c r="N15" s="210"/>
    </row>
    <row r="16" spans="6:14" s="12" customFormat="1" ht="16.5" x14ac:dyDescent="0.3">
      <c r="F16" s="364" t="s">
        <v>2232</v>
      </c>
      <c r="G16" s="364"/>
      <c r="H16" s="364"/>
      <c r="I16" s="364"/>
      <c r="J16" s="364"/>
      <c r="K16" s="364"/>
      <c r="L16" s="364"/>
      <c r="M16" s="364"/>
      <c r="N16" s="364"/>
    </row>
    <row r="17" spans="2:21" s="12" customFormat="1" ht="16.5" x14ac:dyDescent="0.25"/>
    <row r="18" spans="2:21" s="12" customFormat="1" ht="24" x14ac:dyDescent="0.25">
      <c r="F18" s="211" t="s">
        <v>2101</v>
      </c>
      <c r="G18" s="74"/>
      <c r="H18" s="212"/>
      <c r="I18" s="74"/>
      <c r="J18" s="212"/>
      <c r="K18" s="212"/>
      <c r="M18" s="213" t="s">
        <v>2103</v>
      </c>
      <c r="N18" s="214"/>
    </row>
    <row r="19" spans="2:21" s="12" customFormat="1" ht="15.6" customHeight="1" x14ac:dyDescent="0.25">
      <c r="M19" s="372" t="s">
        <v>2536</v>
      </c>
      <c r="N19" s="373"/>
    </row>
    <row r="20" spans="2:21" ht="16.5" x14ac:dyDescent="0.25">
      <c r="F20" s="381" t="s">
        <v>2359</v>
      </c>
      <c r="G20" s="381"/>
      <c r="H20" s="381"/>
      <c r="I20" s="381"/>
      <c r="J20" s="381"/>
      <c r="K20" s="279"/>
      <c r="M20" s="12"/>
      <c r="N20" s="12"/>
    </row>
    <row r="21" spans="2:21" ht="14.1" customHeight="1" x14ac:dyDescent="0.25">
      <c r="B21" s="215" t="s">
        <v>1401</v>
      </c>
      <c r="C21" s="215" t="s">
        <v>1402</v>
      </c>
      <c r="D21" s="215" t="s">
        <v>1403</v>
      </c>
      <c r="E21" s="215" t="s">
        <v>1404</v>
      </c>
      <c r="F21" s="193" t="s">
        <v>2105</v>
      </c>
      <c r="G21" s="193" t="s">
        <v>1464</v>
      </c>
      <c r="H21" s="216" t="s">
        <v>1351</v>
      </c>
      <c r="I21" s="193" t="s">
        <v>1407</v>
      </c>
      <c r="J21" s="193" t="s">
        <v>1352</v>
      </c>
      <c r="K21" s="193" t="s">
        <v>970</v>
      </c>
      <c r="M21" s="376" t="s">
        <v>2104</v>
      </c>
      <c r="N21" s="376"/>
    </row>
    <row r="22" spans="2:21" x14ac:dyDescent="0.25">
      <c r="B22" s="215" t="str">
        <f>IFERROR(VLOOKUP(Government_revenues_table[[#This Row],[Classification SFP]],Table6_GFS_codes_classification[],COLUMNS($F:F)+3,FALSE),"Do not enter data")</f>
        <v>Impôts (11E)</v>
      </c>
      <c r="C22" s="215" t="str">
        <f>IFERROR(VLOOKUP(Government_revenues_table[[#This Row],[Classification SFP]],Table6_GFS_codes_classification[],COLUMNS($F:G)+3,FALSE),"Do not enter data")</f>
        <v>Impôts sur les biens et services (114E)</v>
      </c>
      <c r="D22" s="215" t="str">
        <f>IFERROR(VLOOKUP(Government_revenues_table[[#This Row],[Classification SFP]],Table6_GFS_codes_classification[],COLUMNS($F:H)+3,FALSE),"Do not enter data")</f>
        <v>Impôts sur l’usage de biens/permission d’utiliser des biens ou d’exécuter des activités (1145E)</v>
      </c>
      <c r="E22" s="215" t="str">
        <f>IFERROR(VLOOKUP(Government_revenues_table[[#This Row],[Classification SFP]],Table6_GFS_codes_classification[],COLUMNS($F:I)+3,FALSE),"Do not enter data")</f>
        <v>Droits de licence (114521E)</v>
      </c>
      <c r="F22" s="216" t="s">
        <v>1430</v>
      </c>
      <c r="G22" s="111" t="s">
        <v>2099</v>
      </c>
      <c r="H22" s="193" t="s">
        <v>2745</v>
      </c>
      <c r="I22" s="193" t="s">
        <v>2611</v>
      </c>
      <c r="J22" s="217">
        <v>16144819130</v>
      </c>
      <c r="K22" s="217" t="s">
        <v>1849</v>
      </c>
      <c r="M22" s="380" t="s">
        <v>2106</v>
      </c>
      <c r="N22" s="380"/>
    </row>
    <row r="23" spans="2:21" ht="15.6" customHeight="1" x14ac:dyDescent="0.25">
      <c r="B23" s="215" t="str">
        <f>IFERROR(VLOOKUP(Government_revenues_table[[#This Row],[Classification SFP]],Table6_GFS_codes_classification[],COLUMNS($F:F)+3,FALSE),"Do not enter data")</f>
        <v>Cotisations sociales (12E)</v>
      </c>
      <c r="C23" s="215" t="str">
        <f>IFERROR(VLOOKUP(Government_revenues_table[[#This Row],[Classification SFP]],Table6_GFS_codes_classification[],COLUMNS($F:G)+3,FALSE),"Do not enter data")</f>
        <v>Cotisations patronales à la sécurité sociale (1212E)</v>
      </c>
      <c r="D23" s="215" t="str">
        <f>IFERROR(VLOOKUP(Government_revenues_table[[#This Row],[Classification SFP]],Table6_GFS_codes_classification[],COLUMNS($F:H)+3,FALSE),"Do not enter data")</f>
        <v>Cotisations patronales à la sécurité sociale (1212E)</v>
      </c>
      <c r="E23" s="215" t="str">
        <f>IFERROR(VLOOKUP(Government_revenues_table[[#This Row],[Classification SFP]],Table6_GFS_codes_classification[],COLUMNS($F:I)+3,FALSE),"Do not enter data")</f>
        <v>Cotisations patronales à la sécurité sociale (1212E)</v>
      </c>
      <c r="F23" s="216" t="s">
        <v>1395</v>
      </c>
      <c r="G23" s="111" t="s">
        <v>2099</v>
      </c>
      <c r="H23" s="193" t="s">
        <v>2739</v>
      </c>
      <c r="I23" s="193" t="s">
        <v>2614</v>
      </c>
      <c r="J23" s="217">
        <v>11536010281.629999</v>
      </c>
      <c r="K23" s="217" t="s">
        <v>1849</v>
      </c>
      <c r="M23" s="380"/>
      <c r="N23" s="380"/>
    </row>
    <row r="24" spans="2:21" ht="14.1" customHeight="1" x14ac:dyDescent="0.25">
      <c r="B24" s="215" t="str">
        <f>IFERROR(VLOOKUP(Government_revenues_table[[#This Row],[Classification SFP]],Table6_GFS_codes_classification[],COLUMNS($F:F)+3,FALSE),"Do not enter data")</f>
        <v>Autre revenu (14E)</v>
      </c>
      <c r="C24" s="215" t="str">
        <f>IFERROR(VLOOKUP(Government_revenues_table[[#This Row],[Classification SFP]],Table6_GFS_codes_classification[],COLUMNS($F:G)+3,FALSE),"Do not enter data")</f>
        <v>Amendes, peines et forfaits (143E)</v>
      </c>
      <c r="D24" s="215" t="str">
        <f>IFERROR(VLOOKUP(Government_revenues_table[[#This Row],[Classification SFP]],Table6_GFS_codes_classification[],COLUMNS($F:H)+3,FALSE),"Do not enter data")</f>
        <v>Amendes, peines et forfaits(143E)</v>
      </c>
      <c r="E24" s="215" t="str">
        <f>IFERROR(VLOOKUP(Government_revenues_table[[#This Row],[Classification SFP]],Table6_GFS_codes_classification[],COLUMNS($F:I)+3,FALSE),"Do not enter data")</f>
        <v>Amendes, peines et forfaits (143E)</v>
      </c>
      <c r="F24" s="193" t="s">
        <v>1399</v>
      </c>
      <c r="G24" s="111" t="s">
        <v>2099</v>
      </c>
      <c r="H24" s="193" t="s">
        <v>2746</v>
      </c>
      <c r="I24" s="193" t="s">
        <v>2612</v>
      </c>
      <c r="J24" s="217">
        <v>2985236</v>
      </c>
      <c r="K24" s="217" t="s">
        <v>1849</v>
      </c>
      <c r="M24" s="380"/>
      <c r="N24" s="380"/>
    </row>
    <row r="25" spans="2:21" x14ac:dyDescent="0.25">
      <c r="B25" s="221"/>
      <c r="C25" s="221"/>
      <c r="D25" s="221"/>
      <c r="E25" s="221"/>
      <c r="F25" s="193" t="s">
        <v>1435</v>
      </c>
      <c r="G25" s="111" t="s">
        <v>2099</v>
      </c>
      <c r="H25" s="193" t="s">
        <v>2747</v>
      </c>
      <c r="I25" s="193" t="s">
        <v>2612</v>
      </c>
      <c r="J25" s="217">
        <v>87156250</v>
      </c>
      <c r="K25" s="217" t="s">
        <v>1849</v>
      </c>
      <c r="M25" s="380"/>
      <c r="N25" s="380"/>
    </row>
    <row r="26" spans="2:21" ht="27" customHeight="1" x14ac:dyDescent="0.25">
      <c r="B26" s="215" t="str">
        <f>IFERROR(VLOOKUP(Government_revenues_table[[#This Row],[Classification SFP]],Table6_GFS_codes_classification[],COLUMNS($F:F)+3,FALSE),"Do not enter data")</f>
        <v>Autre revenu (14E)</v>
      </c>
      <c r="C26" s="215" t="str">
        <f>IFERROR(VLOOKUP(Government_revenues_table[[#This Row],[Classification SFP]],Table6_GFS_codes_classification[],COLUMNS($F:G)+3,FALSE),"Do not enter data")</f>
        <v>Revenu dégagé de la propriété (141E)</v>
      </c>
      <c r="D26" s="215" t="str">
        <f>IFERROR(VLOOKUP(Government_revenues_table[[#This Row],[Classification SFP]],Table6_GFS_codes_classification[],COLUMNS($F:H)+3,FALSE),"Do not enter data")</f>
        <v>Loyers (1415E)</v>
      </c>
      <c r="E26" s="215" t="str">
        <f>IFERROR(VLOOKUP(Government_revenues_table[[#This Row],[Classification SFP]],Table6_GFS_codes_classification[],COLUMNS($F:I)+3,FALSE),"Do not enter data")</f>
        <v>Redevances (1415E1)</v>
      </c>
      <c r="F26" s="218" t="s">
        <v>1466</v>
      </c>
      <c r="G26" s="111" t="s">
        <v>2099</v>
      </c>
      <c r="H26" s="193" t="s">
        <v>2748</v>
      </c>
      <c r="I26" s="193" t="s">
        <v>2612</v>
      </c>
      <c r="J26" s="217">
        <v>30962052155</v>
      </c>
      <c r="K26" s="217" t="s">
        <v>1849</v>
      </c>
      <c r="M26" s="380"/>
      <c r="N26" s="380"/>
    </row>
    <row r="27" spans="2:21" x14ac:dyDescent="0.25">
      <c r="B27" s="215" t="str">
        <f>IFERROR(VLOOKUP(Government_revenues_table[[#This Row],[Classification SFP]],Table6_GFS_codes_classification[],COLUMNS($F:F)+3,FALSE),"Do not enter data")</f>
        <v>Autre revenu (14E)</v>
      </c>
      <c r="C27" s="215" t="str">
        <f>IFERROR(VLOOKUP(Government_revenues_table[[#This Row],[Classification SFP]],Table6_GFS_codes_classification[],COLUMNS($F:G)+3,FALSE),"Do not enter data")</f>
        <v>Revenu dégagé de la propriété (141E)</v>
      </c>
      <c r="D27" s="215" t="str">
        <f>IFERROR(VLOOKUP(Government_revenues_table[[#This Row],[Classification SFP]],Table6_GFS_codes_classification[],COLUMNS($F:H)+3,FALSE),"Do not enter data")</f>
        <v>Loyers (1415E)</v>
      </c>
      <c r="E27" s="215" t="str">
        <f>IFERROR(VLOOKUP(Government_revenues_table[[#This Row],[Classification SFP]],Table6_GFS_codes_classification[],COLUMNS($F:I)+3,FALSE),"Do not enter data")</f>
        <v>Redevances (1415E1)</v>
      </c>
      <c r="F27" s="218" t="s">
        <v>1466</v>
      </c>
      <c r="G27" s="111" t="s">
        <v>2099</v>
      </c>
      <c r="H27" s="216" t="s">
        <v>2749</v>
      </c>
      <c r="I27" s="193" t="s">
        <v>2612</v>
      </c>
      <c r="J27" s="217">
        <v>2968718</v>
      </c>
      <c r="K27" s="217" t="s">
        <v>1849</v>
      </c>
      <c r="M27" s="374" t="s">
        <v>2360</v>
      </c>
      <c r="N27" s="374"/>
    </row>
    <row r="28" spans="2:21" ht="28.5" x14ac:dyDescent="0.25">
      <c r="B28" s="215" t="str">
        <f>IFERROR(VLOOKUP(Government_revenues_table[[#This Row],[Classification SFP]],Table6_GFS_codes_classification[],COLUMNS($F:F)+3,FALSE),"Do not enter data")</f>
        <v>Impôts (11E)</v>
      </c>
      <c r="C28" s="215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8" s="215" t="str">
        <f>IFERROR(VLOOKUP(Government_revenues_table[[#This Row],[Classification SFP]],Table6_GFS_codes_classification[],COLUMNS($F:H)+3,FALSE),"Do not enter data")</f>
        <v>Droits de douane et autres droits d’importation (1151E)</v>
      </c>
      <c r="E28" s="215" t="str">
        <f>IFERROR(VLOOKUP(Government_revenues_table[[#This Row],[Classification SFP]],Table6_GFS_codes_classification[],COLUMNS($F:I)+3,FALSE),"Do not enter data")</f>
        <v>Droits de douane et autres droits d’importation (1151E)</v>
      </c>
      <c r="F28" s="216" t="s">
        <v>1435</v>
      </c>
      <c r="G28" s="219" t="s">
        <v>2099</v>
      </c>
      <c r="H28" s="216" t="s">
        <v>2750</v>
      </c>
      <c r="I28" s="193" t="s">
        <v>2612</v>
      </c>
      <c r="J28" s="217">
        <v>30244</v>
      </c>
      <c r="K28" s="217" t="s">
        <v>1849</v>
      </c>
      <c r="M28" s="375" t="s">
        <v>2361</v>
      </c>
      <c r="N28" s="375"/>
    </row>
    <row r="29" spans="2:21" ht="43.5" thickBot="1" x14ac:dyDescent="0.3">
      <c r="B29" s="215" t="str">
        <f>IFERROR(VLOOKUP(Government_revenues_table[[#This Row],[Classification SFP]],Table6_GFS_codes_classification[],COLUMNS($F:F)+3,FALSE),"Do not enter data")</f>
        <v>Impôts (11E)</v>
      </c>
      <c r="C29" s="215" t="str">
        <f>IFERROR(VLOOKUP(Government_revenues_table[[#This Row],[Classification SFP]],Table6_GFS_codes_classification[],COLUMNS($F:G)+3,FALSE),"Do not enter data")</f>
        <v>Impôts sur les biens et services (114E)</v>
      </c>
      <c r="D29" s="215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29" s="215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29" s="216" t="s">
        <v>1505</v>
      </c>
      <c r="G29" s="219" t="s">
        <v>2099</v>
      </c>
      <c r="H29" s="216" t="s">
        <v>2751</v>
      </c>
      <c r="I29" s="193" t="s">
        <v>2612</v>
      </c>
      <c r="J29" s="217">
        <v>39821227442</v>
      </c>
      <c r="K29" s="217" t="s">
        <v>1849</v>
      </c>
      <c r="M29" s="220"/>
      <c r="N29" s="220"/>
    </row>
    <row r="30" spans="2:21" ht="42.75" x14ac:dyDescent="0.25">
      <c r="B30" s="215" t="str">
        <f>IFERROR(VLOOKUP(Government_revenues_table[[#This Row],[Classification SFP]],Table6_GFS_codes_classification[],COLUMNS($F:F)+3,FALSE),"Do not enter data")</f>
        <v>Impôts (11E)</v>
      </c>
      <c r="C30" s="215" t="str">
        <f>IFERROR(VLOOKUP(Government_revenues_table[[#This Row],[Classification SFP]],Table6_GFS_codes_classification[],COLUMNS($F:G)+3,FALSE),"Do not enter data")</f>
        <v>Impôts sur les biens et services (114E)</v>
      </c>
      <c r="D30" s="215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30" s="215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30" s="216" t="s">
        <v>1505</v>
      </c>
      <c r="G30" s="219" t="s">
        <v>2099</v>
      </c>
      <c r="H30" s="216" t="s">
        <v>2752</v>
      </c>
      <c r="I30" s="193" t="s">
        <v>2612</v>
      </c>
      <c r="J30" s="217">
        <v>11203760778</v>
      </c>
      <c r="K30" s="217" t="s">
        <v>1849</v>
      </c>
      <c r="P30" s="145"/>
      <c r="Q30" s="12"/>
      <c r="R30" s="146"/>
      <c r="S30" s="12"/>
      <c r="T30" s="146"/>
      <c r="U30" s="12"/>
    </row>
    <row r="31" spans="2:21" ht="42.75" x14ac:dyDescent="0.25">
      <c r="B31" s="215" t="str">
        <f>IFERROR(VLOOKUP(Government_revenues_table[[#This Row],[Classification SFP]],Table6_GFS_codes_classification[],COLUMNS($F:F)+3,FALSE),"Do not enter data")</f>
        <v>Impôts (11E)</v>
      </c>
      <c r="C31" s="215" t="str">
        <f>IFERROR(VLOOKUP(Government_revenues_table[[#This Row],[Classification SFP]],Table6_GFS_codes_classification[],COLUMNS($F:G)+3,FALSE),"Do not enter data")</f>
        <v>Impôts sur les biens et services (114E)</v>
      </c>
      <c r="D31" s="215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31" s="215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31" s="216" t="s">
        <v>1505</v>
      </c>
      <c r="G31" s="219" t="s">
        <v>2099</v>
      </c>
      <c r="H31" s="216" t="s">
        <v>2753</v>
      </c>
      <c r="I31" s="193" t="s">
        <v>2612</v>
      </c>
      <c r="J31" s="217">
        <v>73259047</v>
      </c>
      <c r="K31" s="217" t="s">
        <v>1849</v>
      </c>
      <c r="P31" s="371"/>
      <c r="Q31" s="371"/>
      <c r="R31" s="371"/>
      <c r="S31" s="371"/>
      <c r="T31" s="371"/>
      <c r="U31" s="371"/>
    </row>
    <row r="32" spans="2:21" ht="28.5" x14ac:dyDescent="0.25">
      <c r="B32" s="215" t="str">
        <f>IFERROR(VLOOKUP(Government_revenues_table[[#This Row],[Classification SFP]],Table6_GFS_codes_classification[],COLUMNS($F:F)+3,FALSE),"Do not enter data")</f>
        <v>Impôts (11E)</v>
      </c>
      <c r="C32" s="215" t="str">
        <f>IFERROR(VLOOKUP(Government_revenues_table[[#This Row],[Classification SFP]],Table6_GFS_codes_classification[],COLUMNS($F:G)+3,FALSE),"Do not enter data")</f>
        <v>Impôts sur le revenu, le bénéfice et les plus-values</v>
      </c>
      <c r="D32" s="215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32" s="215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32" s="216" t="s">
        <v>1423</v>
      </c>
      <c r="G32" s="216" t="s">
        <v>2099</v>
      </c>
      <c r="H32" s="216" t="s">
        <v>2754</v>
      </c>
      <c r="I32" s="193" t="s">
        <v>2613</v>
      </c>
      <c r="J32" s="217">
        <v>385000</v>
      </c>
      <c r="K32" s="217" t="s">
        <v>1849</v>
      </c>
    </row>
    <row r="33" spans="2:11" x14ac:dyDescent="0.25">
      <c r="B33" s="215" t="str">
        <f>IFERROR(VLOOKUP(Government_revenues_table[[#This Row],[Classification SFP]],Table6_GFS_codes_classification[],COLUMNS($F:F)+3,FALSE),"Do not enter data")</f>
        <v>Autre revenu (14E)</v>
      </c>
      <c r="C33" s="215" t="str">
        <f>IFERROR(VLOOKUP(Government_revenues_table[[#This Row],[Classification SFP]],Table6_GFS_codes_classification[],COLUMNS($F:G)+3,FALSE),"Do not enter data")</f>
        <v>Amendes, peines et forfaits (143E)</v>
      </c>
      <c r="D33" s="215" t="str">
        <f>IFERROR(VLOOKUP(Government_revenues_table[[#This Row],[Classification SFP]],Table6_GFS_codes_classification[],COLUMNS($F:H)+3,FALSE),"Do not enter data")</f>
        <v>Amendes, peines et forfaits(143E)</v>
      </c>
      <c r="E33" s="215" t="str">
        <f>IFERROR(VLOOKUP(Government_revenues_table[[#This Row],[Classification SFP]],Table6_GFS_codes_classification[],COLUMNS($F:I)+3,FALSE),"Do not enter data")</f>
        <v>Amendes, peines et forfaits (143E)</v>
      </c>
      <c r="F33" s="216" t="s">
        <v>1399</v>
      </c>
      <c r="G33" s="216" t="s">
        <v>2099</v>
      </c>
      <c r="H33" s="216" t="s">
        <v>2660</v>
      </c>
      <c r="I33" s="193" t="s">
        <v>2613</v>
      </c>
      <c r="J33" s="217">
        <v>14675000</v>
      </c>
      <c r="K33" s="217" t="s">
        <v>1849</v>
      </c>
    </row>
    <row r="34" spans="2:11" x14ac:dyDescent="0.25">
      <c r="B34" s="215" t="str">
        <f>IFERROR(VLOOKUP(Government_revenues_table[[#This Row],[Classification SFP]],Table6_GFS_codes_classification[],COLUMNS($F:F)+3,FALSE),"Do not enter data")</f>
        <v>Impôts (11E)</v>
      </c>
      <c r="C34" s="215" t="str">
        <f>IFERROR(VLOOKUP(Government_revenues_table[[#This Row],[Classification SFP]],Table6_GFS_codes_classification[],COLUMNS($F:G)+3,FALSE),"Do not enter data")</f>
        <v>Impôts sur les biens et services (114E)</v>
      </c>
      <c r="D34" s="215" t="str">
        <f>IFERROR(VLOOKUP(Government_revenues_table[[#This Row],[Classification SFP]],Table6_GFS_codes_classification[],COLUMNS($F:H)+3,FALSE),"Do not enter data")</f>
        <v>Droits d’accise (1142E)</v>
      </c>
      <c r="E34" s="215" t="str">
        <f>IFERROR(VLOOKUP(Government_revenues_table[[#This Row],[Classification SFP]],Table6_GFS_codes_classification[],COLUMNS($F:I)+3,FALSE),"Do not enter data")</f>
        <v>Droits d’accise (1142E)</v>
      </c>
      <c r="F34" s="216" t="s">
        <v>1427</v>
      </c>
      <c r="G34" s="216" t="s">
        <v>2099</v>
      </c>
      <c r="H34" s="216" t="s">
        <v>2650</v>
      </c>
      <c r="I34" s="193" t="s">
        <v>2613</v>
      </c>
      <c r="J34" s="217">
        <v>243750</v>
      </c>
      <c r="K34" s="217" t="s">
        <v>1849</v>
      </c>
    </row>
    <row r="35" spans="2:11" ht="28.5" x14ac:dyDescent="0.25">
      <c r="B35" s="215" t="str">
        <f>IFERROR(VLOOKUP(Government_revenues_table[[#This Row],[Classification SFP]],Table6_GFS_codes_classification[],COLUMNS($F:F)+3,FALSE),"Do not enter data")</f>
        <v>Autre revenu (14E)</v>
      </c>
      <c r="C35" s="215" t="str">
        <f>IFERROR(VLOOKUP(Government_revenues_table[[#This Row],[Classification SFP]],Table6_GFS_codes_classification[],COLUMNS($F:G)+3,FALSE),"Do not enter data")</f>
        <v>Ventes de marchandises et de services (142E)</v>
      </c>
      <c r="D35" s="215" t="str">
        <f>IFERROR(VLOOKUP(Government_revenues_table[[#This Row],[Classification SFP]],Table6_GFS_codes_classification[],COLUMNS($F:H)+3,FALSE),"Do not enter data")</f>
        <v>Frais administratifs pour services gouvernementaux (1422E)</v>
      </c>
      <c r="E35" s="215" t="str">
        <f>IFERROR(VLOOKUP(Government_revenues_table[[#This Row],[Classification SFP]],Table6_GFS_codes_classification[],COLUMNS($F:I)+3,FALSE),"Do not enter data")</f>
        <v>Frais administratifs pour services gouvernementaux (1422E)</v>
      </c>
      <c r="F35" s="216" t="s">
        <v>1419</v>
      </c>
      <c r="G35" s="216" t="s">
        <v>2099</v>
      </c>
      <c r="H35" s="216" t="s">
        <v>2740</v>
      </c>
      <c r="I35" s="193" t="s">
        <v>2613</v>
      </c>
      <c r="J35" s="217">
        <v>118424839747.58005</v>
      </c>
      <c r="K35" s="217" t="s">
        <v>1849</v>
      </c>
    </row>
    <row r="36" spans="2:11" ht="28.5" x14ac:dyDescent="0.25">
      <c r="B36" s="221" t="str">
        <f>IFERROR(VLOOKUP(Government_revenues_table[[#This Row],[Classification SFP]],Table6_GFS_codes_classification[],COLUMNS($F:F)+3,FALSE),"Do not enter data")</f>
        <v>Autre revenu (14E)</v>
      </c>
      <c r="C36" s="221" t="str">
        <f>IFERROR(VLOOKUP(Government_revenues_table[[#This Row],[Classification SFP]],Table6_GFS_codes_classification[],COLUMNS($F:G)+3,FALSE),"Do not enter data")</f>
        <v>Ventes de marchandises et de services (142E)</v>
      </c>
      <c r="D36" s="221" t="str">
        <f>IFERROR(VLOOKUP(Government_revenues_table[[#This Row],[Classification SFP]],Table6_GFS_codes_classification[],COLUMNS($F:H)+3,FALSE),"Do not enter data")</f>
        <v>Frais administratifs pour services gouvernementaux (1422E)</v>
      </c>
      <c r="E36" s="221" t="str">
        <f>IFERROR(VLOOKUP(Government_revenues_table[[#This Row],[Classification SFP]],Table6_GFS_codes_classification[],COLUMNS($F:I)+3,FALSE),"Do not enter data")</f>
        <v>Frais administratifs pour services gouvernementaux (1422E)</v>
      </c>
      <c r="F36" s="216" t="s">
        <v>1419</v>
      </c>
      <c r="G36" s="216" t="s">
        <v>2099</v>
      </c>
      <c r="H36" s="216" t="s">
        <v>2658</v>
      </c>
      <c r="I36" s="193" t="s">
        <v>2613</v>
      </c>
      <c r="J36" s="217">
        <v>491228000</v>
      </c>
      <c r="K36" s="217" t="s">
        <v>1849</v>
      </c>
    </row>
    <row r="37" spans="2:11" ht="28.5" x14ac:dyDescent="0.25">
      <c r="B37" s="215" t="str">
        <f>IFERROR(VLOOKUP(Government_revenues_table[[#This Row],[Classification SFP]],Table6_GFS_codes_classification[],COLUMNS($F:F)+3,FALSE),"Do not enter data")</f>
        <v>Impôts (11E)</v>
      </c>
      <c r="C37" s="215" t="str">
        <f>IFERROR(VLOOKUP(Government_revenues_table[[#This Row],[Classification SFP]],Table6_GFS_codes_classification[],COLUMNS($F:G)+3,FALSE),"Do not enter data")</f>
        <v>Impôts sur les biens et services (114E)</v>
      </c>
      <c r="D37" s="215" t="str">
        <f>IFERROR(VLOOKUP(Government_revenues_table[[#This Row],[Classification SFP]],Table6_GFS_codes_classification[],COLUMNS($F:H)+3,FALSE),"Do not enter data")</f>
        <v>Impôts sur l’usage de biens/permission d’utiliser des biens ou d’exécuter des activités (1145E)</v>
      </c>
      <c r="E37" s="215" t="str">
        <f>IFERROR(VLOOKUP(Government_revenues_table[[#This Row],[Classification SFP]],Table6_GFS_codes_classification[],COLUMNS($F:I)+3,FALSE),"Do not enter data")</f>
        <v>Droits de licence (114521E)</v>
      </c>
      <c r="F37" s="216" t="s">
        <v>1430</v>
      </c>
      <c r="G37" s="216" t="s">
        <v>2099</v>
      </c>
      <c r="H37" s="216" t="s">
        <v>2651</v>
      </c>
      <c r="I37" s="193" t="s">
        <v>2613</v>
      </c>
      <c r="J37" s="217">
        <v>32000</v>
      </c>
      <c r="K37" s="217" t="s">
        <v>1849</v>
      </c>
    </row>
    <row r="38" spans="2:11" ht="28.5" x14ac:dyDescent="0.25">
      <c r="B38" s="215" t="str">
        <f>IFERROR(VLOOKUP(Government_revenues_table[[#This Row],[Classification SFP]],Table6_GFS_codes_classification[],COLUMNS($F:F)+3,FALSE),"Do not enter data")</f>
        <v>Impôts (11E)</v>
      </c>
      <c r="C38" s="215" t="str">
        <f>IFERROR(VLOOKUP(Government_revenues_table[[#This Row],[Classification SFP]],Table6_GFS_codes_classification[],COLUMNS($F:G)+3,FALSE),"Do not enter data")</f>
        <v>Impôts sur la masse salariale et la force de travail (112E)</v>
      </c>
      <c r="D38" s="215" t="str">
        <f>IFERROR(VLOOKUP(Government_revenues_table[[#This Row],[Classification SFP]],Table6_GFS_codes_classification[],COLUMNS($F:H)+3,FALSE),"Do not enter data")</f>
        <v>Impôts sur la masse salariale et la force de travail (112E)</v>
      </c>
      <c r="E38" s="215" t="str">
        <f>IFERROR(VLOOKUP(Government_revenues_table[[#This Row],[Classification SFP]],Table6_GFS_codes_classification[],COLUMNS($F:I)+3,FALSE),"Do not enter data")</f>
        <v>Impôts sur la masse salariale et la force de travail (112E)</v>
      </c>
      <c r="F38" s="216" t="s">
        <v>1390</v>
      </c>
      <c r="G38" s="216" t="s">
        <v>2099</v>
      </c>
      <c r="H38" s="216" t="s">
        <v>2755</v>
      </c>
      <c r="I38" s="193" t="s">
        <v>2613</v>
      </c>
      <c r="J38" s="217">
        <v>2360000</v>
      </c>
      <c r="K38" s="217" t="s">
        <v>1849</v>
      </c>
    </row>
    <row r="39" spans="2:11" ht="28.5" x14ac:dyDescent="0.25">
      <c r="B39" s="215" t="str">
        <f>IFERROR(VLOOKUP(Government_revenues_table[[#This Row],[Classification SFP]],Table6_GFS_codes_classification[],COLUMNS($F:F)+3,FALSE),"Do not enter data")</f>
        <v>Impôts (11E)</v>
      </c>
      <c r="C39" s="215" t="str">
        <f>IFERROR(VLOOKUP(Government_revenues_table[[#This Row],[Classification SFP]],Table6_GFS_codes_classification[],COLUMNS($F:G)+3,FALSE),"Do not enter data")</f>
        <v>Impôts sur le revenu, le bénéfice et les plus-values</v>
      </c>
      <c r="D39" s="215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39" s="215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39" s="216" t="s">
        <v>1423</v>
      </c>
      <c r="G39" s="216" t="s">
        <v>2099</v>
      </c>
      <c r="H39" s="216" t="s">
        <v>2653</v>
      </c>
      <c r="I39" s="193" t="s">
        <v>2613</v>
      </c>
      <c r="J39" s="217">
        <v>8762759</v>
      </c>
      <c r="K39" s="217" t="s">
        <v>1849</v>
      </c>
    </row>
    <row r="40" spans="2:11" ht="28.5" x14ac:dyDescent="0.25">
      <c r="B40" s="215" t="str">
        <f>IFERROR(VLOOKUP(Government_revenues_table[[#This Row],[Classification SFP]],Table6_GFS_codes_classification[],COLUMNS($F:F)+3,FALSE),"Do not enter data")</f>
        <v>Impôts (11E)</v>
      </c>
      <c r="C40" s="215" t="str">
        <f>IFERROR(VLOOKUP(Government_revenues_table[[#This Row],[Classification SFP]],Table6_GFS_codes_classification[],COLUMNS($F:G)+3,FALSE),"Do not enter data")</f>
        <v>Impôts sur la masse salariale et la force de travail (112E)</v>
      </c>
      <c r="D40" s="215" t="str">
        <f>IFERROR(VLOOKUP(Government_revenues_table[[#This Row],[Classification SFP]],Table6_GFS_codes_classification[],COLUMNS($F:H)+3,FALSE),"Do not enter data")</f>
        <v>Impôts sur la masse salariale et la force de travail (112E)</v>
      </c>
      <c r="E40" s="215" t="str">
        <f>IFERROR(VLOOKUP(Government_revenues_table[[#This Row],[Classification SFP]],Table6_GFS_codes_classification[],COLUMNS($F:I)+3,FALSE),"Do not enter data")</f>
        <v>Impôts sur la masse salariale et la force de travail (112E)</v>
      </c>
      <c r="F40" s="216" t="s">
        <v>1390</v>
      </c>
      <c r="G40" s="216" t="s">
        <v>2099</v>
      </c>
      <c r="H40" s="216" t="s">
        <v>2654</v>
      </c>
      <c r="I40" s="193" t="s">
        <v>2613</v>
      </c>
      <c r="J40" s="217">
        <v>16716749881</v>
      </c>
      <c r="K40" s="217" t="s">
        <v>1849</v>
      </c>
    </row>
    <row r="41" spans="2:11" ht="28.5" x14ac:dyDescent="0.25">
      <c r="B41" s="215" t="str">
        <f>IFERROR(VLOOKUP(Government_revenues_table[[#This Row],[Classification SFP]],Table6_GFS_codes_classification[],COLUMNS($F:F)+3,FALSE),"Do not enter data")</f>
        <v>Impôts (11E)</v>
      </c>
      <c r="C41" s="215" t="str">
        <f>IFERROR(VLOOKUP(Government_revenues_table[[#This Row],[Classification SFP]],Table6_GFS_codes_classification[],COLUMNS($F:G)+3,FALSE),"Do not enter data")</f>
        <v>Impôts sur le revenu, le bénéfice et les plus-values</v>
      </c>
      <c r="D41" s="215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41" s="215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41" s="216" t="s">
        <v>1423</v>
      </c>
      <c r="G41" s="216" t="s">
        <v>2099</v>
      </c>
      <c r="H41" s="216" t="s">
        <v>2659</v>
      </c>
      <c r="I41" s="193" t="s">
        <v>2613</v>
      </c>
      <c r="J41" s="217">
        <v>625000</v>
      </c>
      <c r="K41" s="217" t="s">
        <v>1849</v>
      </c>
    </row>
    <row r="42" spans="2:11" ht="28.5" x14ac:dyDescent="0.25">
      <c r="B42" s="215" t="str">
        <f>IFERROR(VLOOKUP(Government_revenues_table[[#This Row],[Classification SFP]],Table6_GFS_codes_classification[],COLUMNS($F:F)+3,FALSE),"Do not enter data")</f>
        <v>Impôts (11E)</v>
      </c>
      <c r="C42" s="215" t="str">
        <f>IFERROR(VLOOKUP(Government_revenues_table[[#This Row],[Classification SFP]],Table6_GFS_codes_classification[],COLUMNS($F:G)+3,FALSE),"Do not enter data")</f>
        <v>Impôts sur le revenu, le bénéfice et les plus-values</v>
      </c>
      <c r="D42" s="215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42" s="215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42" s="216" t="s">
        <v>1423</v>
      </c>
      <c r="G42" s="216" t="s">
        <v>2099</v>
      </c>
      <c r="H42" s="216" t="s">
        <v>2741</v>
      </c>
      <c r="I42" s="193" t="s">
        <v>2613</v>
      </c>
      <c r="J42" s="217">
        <v>6109750</v>
      </c>
      <c r="K42" s="217" t="s">
        <v>1849</v>
      </c>
    </row>
    <row r="43" spans="2:11" ht="28.5" x14ac:dyDescent="0.25">
      <c r="B43" s="221" t="str">
        <f>IFERROR(VLOOKUP(Government_revenues_table[[#This Row],[Classification SFP]],Table6_GFS_codes_classification[],COLUMNS($F:F)+3,FALSE),"Do not enter data")</f>
        <v>Impôts (11E)</v>
      </c>
      <c r="C43" s="221" t="str">
        <f>IFERROR(VLOOKUP(Government_revenues_table[[#This Row],[Classification SFP]],Table6_GFS_codes_classification[],COLUMNS($F:G)+3,FALSE),"Do not enter data")</f>
        <v>Impôts sur le revenu, le bénéfice et les plus-values</v>
      </c>
      <c r="D43" s="221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43" s="221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43" s="216" t="s">
        <v>1423</v>
      </c>
      <c r="G43" s="216" t="s">
        <v>2099</v>
      </c>
      <c r="H43" s="216" t="s">
        <v>2655</v>
      </c>
      <c r="I43" s="193" t="s">
        <v>2613</v>
      </c>
      <c r="J43" s="217">
        <v>1641507877.1100001</v>
      </c>
      <c r="K43" s="217" t="s">
        <v>1849</v>
      </c>
    </row>
    <row r="44" spans="2:11" ht="28.5" x14ac:dyDescent="0.25">
      <c r="B44" s="215" t="str">
        <f>IFERROR(VLOOKUP(Government_revenues_table[[#This Row],[Classification SFP]],Table6_GFS_codes_classification[],COLUMNS($F:F)+3,FALSE),"Do not enter data")</f>
        <v>Impôts (11E)</v>
      </c>
      <c r="C44" s="215" t="str">
        <f>IFERROR(VLOOKUP(Government_revenues_table[[#This Row],[Classification SFP]],Table6_GFS_codes_classification[],COLUMNS($F:G)+3,FALSE),"Do not enter data")</f>
        <v>Impôts sur le revenu, le bénéfice et les plus-values</v>
      </c>
      <c r="D44" s="215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44" s="215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44" s="216" t="s">
        <v>1423</v>
      </c>
      <c r="G44" s="216" t="s">
        <v>2099</v>
      </c>
      <c r="H44" s="216" t="s">
        <v>2652</v>
      </c>
      <c r="I44" s="193" t="s">
        <v>2613</v>
      </c>
      <c r="J44" s="217">
        <v>6919557686.6400013</v>
      </c>
      <c r="K44" s="217" t="s">
        <v>1849</v>
      </c>
    </row>
    <row r="45" spans="2:11" x14ac:dyDescent="0.25">
      <c r="B45" s="215" t="str">
        <f>IFERROR(VLOOKUP(Government_revenues_table[[#This Row],[Classification SFP]],Table6_GFS_codes_classification[],COLUMNS($F:F)+3,FALSE),"Do not enter data")</f>
        <v>Autre revenu (14E)</v>
      </c>
      <c r="C45" s="215" t="str">
        <f>IFERROR(VLOOKUP(Government_revenues_table[[#This Row],[Classification SFP]],Table6_GFS_codes_classification[],COLUMNS($F:G)+3,FALSE),"Do not enter data")</f>
        <v>Amendes, peines et forfaits (143E)</v>
      </c>
      <c r="D45" s="215" t="str">
        <f>IFERROR(VLOOKUP(Government_revenues_table[[#This Row],[Classification SFP]],Table6_GFS_codes_classification[],COLUMNS($F:H)+3,FALSE),"Do not enter data")</f>
        <v>Amendes, peines et forfaits(143E)</v>
      </c>
      <c r="E45" s="215" t="str">
        <f>IFERROR(VLOOKUP(Government_revenues_table[[#This Row],[Classification SFP]],Table6_GFS_codes_classification[],COLUMNS($F:I)+3,FALSE),"Do not enter data")</f>
        <v>Amendes, peines et forfaits (143E)</v>
      </c>
      <c r="F45" s="216" t="s">
        <v>1399</v>
      </c>
      <c r="G45" s="216" t="s">
        <v>2099</v>
      </c>
      <c r="H45" s="216" t="s">
        <v>2661</v>
      </c>
      <c r="I45" s="193" t="s">
        <v>2613</v>
      </c>
      <c r="J45" s="217">
        <v>6480</v>
      </c>
      <c r="K45" s="217" t="s">
        <v>1849</v>
      </c>
    </row>
    <row r="46" spans="2:11" ht="42.75" x14ac:dyDescent="0.25">
      <c r="B46" s="215" t="str">
        <f>IFERROR(VLOOKUP(Government_revenues_table[[#This Row],[Classification SFP]],Table6_GFS_codes_classification[],COLUMNS($F:F)+3,FALSE),"Do not enter data")</f>
        <v>Impôts (11E)</v>
      </c>
      <c r="C46" s="215" t="str">
        <f>IFERROR(VLOOKUP(Government_revenues_table[[#This Row],[Classification SFP]],Table6_GFS_codes_classification[],COLUMNS($F:G)+3,FALSE),"Do not enter data")</f>
        <v>Impôts sur les biens et services (114E)</v>
      </c>
      <c r="D46" s="215" t="str">
        <f>IFERROR(VLOOKUP(Government_revenues_table[[#This Row],[Classification SFP]],Table6_GFS_codes_classification[],COLUMNS($F:H)+3,FALSE),"Do not enter data")</f>
        <v>Impôts généraux sur les biens et services (TVA, taxes sur les ventes, taxes sur le chiffre d’affaires (1141E)</v>
      </c>
      <c r="E46" s="215" t="str">
        <f>IFERROR(VLOOKUP(Government_revenues_table[[#This Row],[Classification SFP]],Table6_GFS_codes_classification[],COLUMNS($F:I)+3,FALSE),"Do not enter data")</f>
        <v>Impôts généraux sur les biens et services (TVA, taxes sur les ventes, taxes sur le chiffre d’affaires (1141E)</v>
      </c>
      <c r="F46" s="216" t="s">
        <v>1505</v>
      </c>
      <c r="G46" s="216" t="s">
        <v>2099</v>
      </c>
      <c r="H46" s="216" t="s">
        <v>2657</v>
      </c>
      <c r="I46" s="193" t="s">
        <v>2613</v>
      </c>
      <c r="J46" s="217">
        <v>2787851618.5700002</v>
      </c>
      <c r="K46" s="217" t="s">
        <v>1849</v>
      </c>
    </row>
    <row r="47" spans="2:11" ht="42.75" x14ac:dyDescent="0.25">
      <c r="B47" s="221"/>
      <c r="C47" s="221"/>
      <c r="D47" s="221"/>
      <c r="E47" s="221"/>
      <c r="F47" s="216" t="s">
        <v>1505</v>
      </c>
      <c r="G47" s="216" t="s">
        <v>2099</v>
      </c>
      <c r="H47" s="216" t="s">
        <v>2656</v>
      </c>
      <c r="I47" s="193" t="s">
        <v>2613</v>
      </c>
      <c r="J47" s="217">
        <v>1111057690.4000001</v>
      </c>
      <c r="K47" s="217" t="s">
        <v>1849</v>
      </c>
    </row>
    <row r="48" spans="2:11" x14ac:dyDescent="0.25">
      <c r="B48" s="215" t="str">
        <f>IFERROR(VLOOKUP(Government_revenues_table[[#This Row],[Classification SFP]],Table6_GFS_codes_classification[],COLUMNS($F:F)+3,FALSE),"Do not enter data")</f>
        <v>Autre revenu (14E)</v>
      </c>
      <c r="C48" s="215" t="str">
        <f>IFERROR(VLOOKUP(Government_revenues_table[[#This Row],[Classification SFP]],Table6_GFS_codes_classification[],COLUMNS($F:G)+3,FALSE),"Do not enter data")</f>
        <v>Ventes de marchandises et de services (142E)</v>
      </c>
      <c r="D48" s="215" t="str">
        <f>IFERROR(VLOOKUP(Government_revenues_table[[#This Row],[Classification SFP]],Table6_GFS_codes_classification[],COLUMNS($F:H)+3,FALSE),"Do not enter data")</f>
        <v>Frais administratifs pour services gouvernementaux (1422E)</v>
      </c>
      <c r="E48" s="215" t="str">
        <f>IFERROR(VLOOKUP(Government_revenues_table[[#This Row],[Classification SFP]],Table6_GFS_codes_classification[],COLUMNS($F:I)+3,FALSE),"Do not enter data")</f>
        <v>Frais administratifs pour services gouvernementaux (1422E)</v>
      </c>
      <c r="F48" s="222" t="s">
        <v>1419</v>
      </c>
      <c r="G48" s="193" t="s">
        <v>2099</v>
      </c>
      <c r="H48" s="193" t="s">
        <v>2742</v>
      </c>
      <c r="I48" s="193" t="s">
        <v>2615</v>
      </c>
      <c r="J48" s="217">
        <v>1563559301.0499129</v>
      </c>
      <c r="K48" s="217" t="s">
        <v>1849</v>
      </c>
    </row>
    <row r="49" spans="2:14" x14ac:dyDescent="0.25">
      <c r="B49" s="221"/>
      <c r="C49" s="221"/>
      <c r="D49" s="221"/>
      <c r="E49" s="221"/>
      <c r="F49" s="222" t="s">
        <v>1466</v>
      </c>
      <c r="G49" s="193" t="s">
        <v>2099</v>
      </c>
      <c r="H49" s="193" t="s">
        <v>2756</v>
      </c>
      <c r="I49" s="193" t="s">
        <v>2615</v>
      </c>
      <c r="J49" s="217">
        <v>7676062638.1064358</v>
      </c>
      <c r="K49" s="217" t="s">
        <v>1849</v>
      </c>
    </row>
    <row r="50" spans="2:14" x14ac:dyDescent="0.25">
      <c r="F50" s="222" t="s">
        <v>1466</v>
      </c>
      <c r="G50" s="193" t="s">
        <v>2099</v>
      </c>
      <c r="H50" s="193" t="s">
        <v>2757</v>
      </c>
      <c r="I50" s="193" t="s">
        <v>2615</v>
      </c>
      <c r="J50" s="217">
        <v>50099775140.381676</v>
      </c>
      <c r="K50" s="217" t="s">
        <v>1849</v>
      </c>
    </row>
    <row r="51" spans="2:14" ht="21" customHeight="1" x14ac:dyDescent="0.25">
      <c r="B51" s="339"/>
      <c r="C51" s="339"/>
      <c r="D51" s="339"/>
      <c r="E51" s="339"/>
      <c r="F51" s="222" t="s">
        <v>1419</v>
      </c>
      <c r="G51" s="193" t="s">
        <v>2099</v>
      </c>
      <c r="H51" s="193" t="s">
        <v>2743</v>
      </c>
      <c r="I51" s="193" t="s">
        <v>2715</v>
      </c>
      <c r="J51" s="217">
        <v>48118918</v>
      </c>
      <c r="K51" s="217" t="s">
        <v>1849</v>
      </c>
    </row>
    <row r="52" spans="2:14" ht="21" customHeight="1" x14ac:dyDescent="0.25">
      <c r="F52" s="222" t="s">
        <v>1419</v>
      </c>
      <c r="G52" s="193" t="s">
        <v>2099</v>
      </c>
      <c r="H52" s="193" t="s">
        <v>2758</v>
      </c>
      <c r="I52" s="193" t="s">
        <v>2715</v>
      </c>
      <c r="J52" s="217">
        <v>258146740</v>
      </c>
      <c r="K52" s="217" t="s">
        <v>1849</v>
      </c>
    </row>
    <row r="53" spans="2:14" x14ac:dyDescent="0.25">
      <c r="B53" s="339"/>
      <c r="C53" s="339"/>
      <c r="D53" s="339"/>
      <c r="E53" s="339"/>
      <c r="F53" s="222" t="s">
        <v>1395</v>
      </c>
      <c r="G53" s="193" t="s">
        <v>2744</v>
      </c>
      <c r="H53" s="193" t="s">
        <v>2739</v>
      </c>
      <c r="I53" s="193" t="s">
        <v>2614</v>
      </c>
      <c r="J53" s="217">
        <v>205965483.5</v>
      </c>
      <c r="K53" s="217" t="s">
        <v>1849</v>
      </c>
    </row>
    <row r="54" spans="2:14" x14ac:dyDescent="0.25">
      <c r="B54" s="339"/>
      <c r="C54" s="339"/>
      <c r="D54" s="339"/>
      <c r="E54" s="339"/>
      <c r="F54" s="222" t="s">
        <v>1399</v>
      </c>
      <c r="G54" s="193" t="s">
        <v>2744</v>
      </c>
      <c r="H54" s="193" t="s">
        <v>2660</v>
      </c>
      <c r="I54" s="193" t="s">
        <v>2613</v>
      </c>
      <c r="J54" s="217">
        <v>442000</v>
      </c>
      <c r="K54" s="217" t="s">
        <v>1849</v>
      </c>
    </row>
    <row r="55" spans="2:14" x14ac:dyDescent="0.25">
      <c r="B55" s="339"/>
      <c r="C55" s="339"/>
      <c r="D55" s="339"/>
      <c r="E55" s="339"/>
      <c r="F55" s="222" t="s">
        <v>1427</v>
      </c>
      <c r="G55" s="193" t="s">
        <v>2744</v>
      </c>
      <c r="H55" s="193" t="s">
        <v>2650</v>
      </c>
      <c r="I55" s="193" t="s">
        <v>2613</v>
      </c>
      <c r="J55" s="217">
        <v>2566000</v>
      </c>
      <c r="K55" s="217" t="s">
        <v>1849</v>
      </c>
    </row>
    <row r="56" spans="2:14" x14ac:dyDescent="0.25">
      <c r="B56" s="339"/>
      <c r="C56" s="339"/>
      <c r="D56" s="339"/>
      <c r="E56" s="339"/>
      <c r="F56" s="222" t="s">
        <v>1435</v>
      </c>
      <c r="G56" s="193" t="s">
        <v>2744</v>
      </c>
      <c r="H56" s="193" t="s">
        <v>2651</v>
      </c>
      <c r="I56" s="193" t="s">
        <v>2613</v>
      </c>
      <c r="J56" s="217">
        <v>6000</v>
      </c>
      <c r="K56" s="217" t="s">
        <v>1849</v>
      </c>
    </row>
    <row r="57" spans="2:14" x14ac:dyDescent="0.25">
      <c r="B57" s="339"/>
      <c r="C57" s="339"/>
      <c r="D57" s="339"/>
      <c r="E57" s="339"/>
      <c r="F57" s="222" t="s">
        <v>1485</v>
      </c>
      <c r="G57" s="193" t="s">
        <v>2744</v>
      </c>
      <c r="H57" s="193" t="s">
        <v>2653</v>
      </c>
      <c r="I57" s="193" t="s">
        <v>2613</v>
      </c>
      <c r="J57" s="217">
        <v>193277</v>
      </c>
      <c r="K57" s="217" t="s">
        <v>1849</v>
      </c>
    </row>
    <row r="58" spans="2:14" x14ac:dyDescent="0.25">
      <c r="B58" s="339"/>
      <c r="C58" s="339"/>
      <c r="D58" s="339"/>
      <c r="E58" s="339"/>
      <c r="F58" s="222" t="s">
        <v>1390</v>
      </c>
      <c r="G58" s="193" t="s">
        <v>2744</v>
      </c>
      <c r="H58" s="193" t="s">
        <v>2654</v>
      </c>
      <c r="I58" s="193" t="s">
        <v>2613</v>
      </c>
      <c r="J58" s="217">
        <v>532999885</v>
      </c>
      <c r="K58" s="217" t="s">
        <v>1849</v>
      </c>
    </row>
    <row r="59" spans="2:14" x14ac:dyDescent="0.25">
      <c r="B59" s="339"/>
      <c r="C59" s="339"/>
      <c r="D59" s="339"/>
      <c r="E59" s="339"/>
      <c r="F59" s="222" t="s">
        <v>1485</v>
      </c>
      <c r="G59" s="193" t="s">
        <v>2744</v>
      </c>
      <c r="H59" s="193" t="s">
        <v>2741</v>
      </c>
      <c r="I59" s="193" t="s">
        <v>2613</v>
      </c>
      <c r="J59" s="217">
        <v>19342894.149999999</v>
      </c>
      <c r="K59" s="217" t="s">
        <v>1849</v>
      </c>
    </row>
    <row r="60" spans="2:14" x14ac:dyDescent="0.25">
      <c r="B60" s="339"/>
      <c r="C60" s="339"/>
      <c r="D60" s="339"/>
      <c r="E60" s="339"/>
      <c r="F60" s="222" t="s">
        <v>1390</v>
      </c>
      <c r="G60" s="193" t="s">
        <v>2744</v>
      </c>
      <c r="H60" s="193" t="s">
        <v>2652</v>
      </c>
      <c r="I60" s="193" t="s">
        <v>2613</v>
      </c>
      <c r="J60" s="217">
        <v>100000.01999999999</v>
      </c>
      <c r="K60" s="217" t="s">
        <v>1849</v>
      </c>
      <c r="N60" s="288"/>
    </row>
    <row r="61" spans="2:14" ht="15" thickBot="1" x14ac:dyDescent="0.3">
      <c r="B61" s="339"/>
      <c r="C61" s="339"/>
      <c r="D61" s="339"/>
      <c r="E61" s="339"/>
      <c r="F61" s="222" t="s">
        <v>1419</v>
      </c>
      <c r="G61" s="193" t="s">
        <v>2744</v>
      </c>
      <c r="H61" s="193" t="s">
        <v>2745</v>
      </c>
      <c r="I61" s="193" t="s">
        <v>2648</v>
      </c>
      <c r="J61" s="217">
        <v>989468550.06000006</v>
      </c>
      <c r="K61" s="217" t="s">
        <v>1849</v>
      </c>
      <c r="N61" s="288"/>
    </row>
    <row r="62" spans="2:14" ht="17.25" thickBot="1" x14ac:dyDescent="0.35">
      <c r="I62" s="223" t="str">
        <f>"Total en "&amp;'Partie 1 - Présentation'!$E$50</f>
        <v>Total en MGA</v>
      </c>
      <c r="J62" s="224">
        <f>IF('Partie 1 - Présentation'!$E$50="USD",0,SUMIF(Government_revenues_table[Devise],'Partie 1 - Présentation'!$E$50,Government_revenues_table[Valeur des revenus]))+(IFERROR(SUMIF(Government_revenues_table[Devise],"USD",Government_revenues_table[Valeur des revenus])*'Partie 1 - Présentation'!$E$51,0))</f>
        <v>319357008349.19812</v>
      </c>
      <c r="K62" s="341"/>
    </row>
    <row r="63" spans="2:14" x14ac:dyDescent="0.25">
      <c r="J63" s="226"/>
    </row>
    <row r="66" spans="2:14" ht="24" x14ac:dyDescent="0.25">
      <c r="F66" s="227" t="s">
        <v>2363</v>
      </c>
      <c r="G66" s="213"/>
      <c r="H66" s="213"/>
      <c r="I66" s="213"/>
      <c r="J66" s="213"/>
      <c r="K66" s="213"/>
    </row>
    <row r="67" spans="2:14" x14ac:dyDescent="0.25">
      <c r="F67" s="228" t="s">
        <v>2077</v>
      </c>
      <c r="G67" s="229"/>
      <c r="H67" s="229"/>
      <c r="I67" s="229"/>
      <c r="J67" s="230"/>
      <c r="K67" s="230"/>
    </row>
    <row r="68" spans="2:14" x14ac:dyDescent="0.25">
      <c r="F68" s="228"/>
      <c r="G68" s="229"/>
      <c r="H68" s="229"/>
      <c r="I68" s="229"/>
      <c r="J68" s="230"/>
      <c r="K68" s="230"/>
    </row>
    <row r="69" spans="2:14" x14ac:dyDescent="0.25">
      <c r="F69" s="228"/>
      <c r="G69" s="229"/>
      <c r="H69" s="229"/>
      <c r="I69" s="229"/>
      <c r="J69" s="230"/>
      <c r="K69" s="230"/>
    </row>
    <row r="70" spans="2:14" x14ac:dyDescent="0.25">
      <c r="F70" s="228" t="s">
        <v>2364</v>
      </c>
      <c r="G70" s="229" t="s">
        <v>2365</v>
      </c>
      <c r="H70" s="229"/>
      <c r="I70" s="229"/>
      <c r="J70" s="230"/>
      <c r="K70" s="230"/>
    </row>
    <row r="71" spans="2:14" x14ac:dyDescent="0.25">
      <c r="F71" s="228" t="s">
        <v>2366</v>
      </c>
      <c r="G71" s="229" t="s">
        <v>2367</v>
      </c>
      <c r="H71" s="229"/>
      <c r="I71" s="229"/>
      <c r="J71" s="230"/>
      <c r="K71" s="230"/>
    </row>
    <row r="72" spans="2:14" ht="18.75" customHeight="1" x14ac:dyDescent="0.25">
      <c r="F72" s="228"/>
      <c r="G72" s="231" t="s">
        <v>1464</v>
      </c>
      <c r="H72" s="231" t="s">
        <v>1351</v>
      </c>
      <c r="I72" s="231" t="s">
        <v>1407</v>
      </c>
      <c r="J72" s="232" t="s">
        <v>1352</v>
      </c>
      <c r="K72" s="233" t="s">
        <v>970</v>
      </c>
    </row>
    <row r="73" spans="2:14" ht="15.75" customHeight="1" x14ac:dyDescent="0.25">
      <c r="F73" s="228"/>
      <c r="G73" s="234"/>
      <c r="H73" s="234"/>
      <c r="I73" s="234"/>
      <c r="J73" s="235"/>
      <c r="K73" s="230" t="s">
        <v>1465</v>
      </c>
    </row>
    <row r="74" spans="2:14" x14ac:dyDescent="0.25">
      <c r="F74" s="228"/>
      <c r="G74" s="229"/>
      <c r="H74" s="229"/>
      <c r="I74" s="229"/>
      <c r="J74" s="230"/>
      <c r="K74" s="236" t="s">
        <v>1465</v>
      </c>
    </row>
    <row r="75" spans="2:14" ht="15" thickBot="1" x14ac:dyDescent="0.3">
      <c r="F75" s="228"/>
      <c r="G75" s="237" t="s">
        <v>2362</v>
      </c>
      <c r="H75" s="237"/>
      <c r="I75" s="237"/>
      <c r="J75" s="238">
        <f>SUM(J73:J74)</f>
        <v>0</v>
      </c>
      <c r="K75" s="236" t="s">
        <v>1465</v>
      </c>
    </row>
    <row r="76" spans="2:14" ht="15" thickTop="1" x14ac:dyDescent="0.25">
      <c r="F76" s="228" t="s">
        <v>2368</v>
      </c>
      <c r="G76" s="229" t="s">
        <v>2369</v>
      </c>
      <c r="H76" s="229"/>
      <c r="I76" s="229"/>
      <c r="J76" s="230"/>
      <c r="K76" s="230"/>
    </row>
    <row r="77" spans="2:14" ht="15.75" customHeight="1" x14ac:dyDescent="0.25">
      <c r="F77" s="228" t="s">
        <v>2370</v>
      </c>
      <c r="G77" s="229" t="s">
        <v>2369</v>
      </c>
      <c r="H77" s="229"/>
      <c r="I77" s="229"/>
      <c r="J77" s="230"/>
      <c r="K77" s="230"/>
    </row>
    <row r="78" spans="2:14" x14ac:dyDescent="0.25">
      <c r="F78" s="228" t="s">
        <v>2371</v>
      </c>
      <c r="G78" s="229" t="s">
        <v>2369</v>
      </c>
      <c r="H78" s="229"/>
      <c r="I78" s="229"/>
      <c r="J78" s="230"/>
      <c r="K78" s="230"/>
    </row>
    <row r="79" spans="2:14" s="12" customFormat="1" ht="17.25" hidden="1" customHeight="1" thickBot="1" x14ac:dyDescent="0.35">
      <c r="B79" s="193"/>
      <c r="C79" s="193"/>
      <c r="D79" s="193"/>
      <c r="E79" s="193"/>
      <c r="F79" s="228"/>
      <c r="G79" s="229"/>
      <c r="H79" s="229"/>
      <c r="I79" s="229"/>
      <c r="J79" s="230"/>
      <c r="K79" s="230"/>
      <c r="L79" s="330"/>
      <c r="M79" s="330"/>
      <c r="N79" s="330"/>
    </row>
    <row r="80" spans="2:14" s="12" customFormat="1" ht="24" hidden="1" customHeight="1" thickBot="1" x14ac:dyDescent="0.35">
      <c r="B80" s="193"/>
      <c r="C80" s="193"/>
      <c r="D80" s="193"/>
      <c r="E80" s="193"/>
      <c r="F80" s="228"/>
      <c r="G80" s="229"/>
      <c r="H80" s="229"/>
      <c r="I80" s="229"/>
      <c r="J80" s="230"/>
      <c r="K80" s="230"/>
      <c r="L80" s="331"/>
      <c r="M80" s="331"/>
      <c r="N80" s="331"/>
    </row>
    <row r="81" spans="2:14" s="12" customFormat="1" ht="19.5" hidden="1" customHeight="1" thickBot="1" x14ac:dyDescent="0.35">
      <c r="B81" s="193"/>
      <c r="C81" s="193"/>
      <c r="D81" s="193"/>
      <c r="E81" s="193"/>
      <c r="F81" s="228"/>
      <c r="G81" s="229"/>
      <c r="H81" s="229"/>
      <c r="I81" s="229"/>
      <c r="J81" s="230"/>
      <c r="K81" s="230"/>
      <c r="L81" s="333"/>
      <c r="M81" s="333"/>
      <c r="N81" s="333"/>
    </row>
    <row r="82" spans="2:14" s="12" customFormat="1" ht="18.75" hidden="1" customHeight="1" x14ac:dyDescent="0.3">
      <c r="B82" s="193"/>
      <c r="C82" s="193"/>
      <c r="D82" s="193"/>
      <c r="E82" s="193"/>
      <c r="F82" s="228"/>
      <c r="G82" s="229"/>
      <c r="H82" s="229"/>
      <c r="I82" s="229"/>
      <c r="J82" s="230"/>
      <c r="K82" s="230"/>
      <c r="L82" s="334"/>
      <c r="M82" s="334"/>
      <c r="N82" s="334"/>
    </row>
    <row r="83" spans="2:14" s="56" customFormat="1" ht="16.5" x14ac:dyDescent="0.25">
      <c r="B83" s="193"/>
      <c r="C83" s="193"/>
      <c r="D83" s="193"/>
      <c r="E83" s="193"/>
      <c r="F83" s="228"/>
      <c r="G83" s="229"/>
      <c r="H83" s="229"/>
      <c r="I83" s="229"/>
      <c r="J83" s="230"/>
      <c r="K83" s="230"/>
    </row>
    <row r="84" spans="2:14" x14ac:dyDescent="0.25">
      <c r="F84" s="228"/>
      <c r="G84" s="229"/>
      <c r="H84" s="229"/>
      <c r="I84" s="229"/>
      <c r="J84" s="230"/>
      <c r="K84" s="230"/>
    </row>
    <row r="85" spans="2:14" ht="16.5" x14ac:dyDescent="0.25">
      <c r="F85" s="41"/>
      <c r="G85" s="41"/>
      <c r="H85" s="41"/>
      <c r="I85" s="41"/>
      <c r="J85" s="41"/>
      <c r="K85" s="41"/>
    </row>
    <row r="88" spans="2:14" ht="17.25" thickBot="1" x14ac:dyDescent="0.35">
      <c r="B88" s="330" t="s">
        <v>2168</v>
      </c>
      <c r="C88" s="330"/>
      <c r="D88" s="330"/>
      <c r="E88" s="330"/>
      <c r="F88" s="330"/>
      <c r="G88" s="330"/>
      <c r="H88" s="330"/>
      <c r="I88" s="330"/>
      <c r="J88" s="330"/>
      <c r="K88" s="330"/>
    </row>
    <row r="89" spans="2:14" ht="17.25" thickBot="1" x14ac:dyDescent="0.35">
      <c r="B89" s="331" t="s">
        <v>2169</v>
      </c>
      <c r="C89" s="331"/>
      <c r="D89" s="331"/>
      <c r="E89" s="331"/>
      <c r="F89" s="331"/>
      <c r="G89" s="331"/>
      <c r="H89" s="331"/>
      <c r="I89" s="331"/>
      <c r="J89" s="331"/>
      <c r="K89" s="331"/>
    </row>
    <row r="90" spans="2:14" ht="17.25" thickBot="1" x14ac:dyDescent="0.35">
      <c r="B90" s="333" t="s">
        <v>2170</v>
      </c>
      <c r="C90" s="333"/>
      <c r="D90" s="333"/>
      <c r="E90" s="333"/>
      <c r="F90" s="333"/>
      <c r="G90" s="333"/>
      <c r="H90" s="333"/>
      <c r="I90" s="333"/>
      <c r="J90" s="333"/>
      <c r="K90" s="333"/>
    </row>
    <row r="91" spans="2:14" ht="16.5" x14ac:dyDescent="0.3">
      <c r="B91" s="334" t="s">
        <v>2171</v>
      </c>
      <c r="C91" s="334"/>
      <c r="D91" s="334"/>
      <c r="E91" s="334"/>
      <c r="F91" s="334"/>
      <c r="G91" s="334"/>
      <c r="H91" s="334"/>
      <c r="I91" s="334"/>
      <c r="J91" s="334"/>
      <c r="K91" s="334"/>
    </row>
    <row r="92" spans="2:14" ht="17.25" thickBot="1" x14ac:dyDescent="0.3">
      <c r="B92" s="54"/>
      <c r="C92" s="54"/>
      <c r="D92" s="54"/>
      <c r="E92" s="54"/>
      <c r="F92" s="54"/>
      <c r="G92" s="54"/>
      <c r="H92" s="56"/>
      <c r="I92" s="56"/>
      <c r="J92" s="56"/>
      <c r="K92" s="56"/>
    </row>
    <row r="93" spans="2:14" ht="19.5" x14ac:dyDescent="0.25">
      <c r="F93" s="191" t="s">
        <v>2226</v>
      </c>
      <c r="G93" s="12"/>
      <c r="H93" s="192"/>
      <c r="I93" s="12"/>
      <c r="J93" s="192"/>
      <c r="K93" s="192"/>
    </row>
    <row r="94" spans="2:14" ht="16.5" x14ac:dyDescent="0.25">
      <c r="F94" s="346" t="s">
        <v>2381</v>
      </c>
      <c r="G94" s="346"/>
      <c r="H94" s="346"/>
      <c r="I94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I40:J49 I22:K39 K40:K61 F50:F61 F22:G49" name="Government revenues"/>
  </protectedRanges>
  <mergeCells count="18">
    <mergeCell ref="F94:H94"/>
    <mergeCell ref="F9:J9"/>
    <mergeCell ref="M9:N9"/>
    <mergeCell ref="F10:J10"/>
    <mergeCell ref="F11:J11"/>
    <mergeCell ref="F12:J12"/>
    <mergeCell ref="F15:J15"/>
    <mergeCell ref="M22:N26"/>
    <mergeCell ref="F20:J20"/>
    <mergeCell ref="M10:N14"/>
    <mergeCell ref="F16:N16"/>
    <mergeCell ref="F13:J13"/>
    <mergeCell ref="F14:J14"/>
    <mergeCell ref="P31:U31"/>
    <mergeCell ref="M19:N19"/>
    <mergeCell ref="M27:N27"/>
    <mergeCell ref="M28:N28"/>
    <mergeCell ref="M21:N21"/>
  </mergeCells>
  <dataValidations count="12">
    <dataValidation type="whole" allowBlank="1" showInputMessage="1" showErrorMessage="1" errorTitle="Veuillez ne pas modifier" error="Veuillez ne pas modifier ces cellules" sqref="F93:H93 F85:K87 L76:N78 I93:K94 L84:N85" xr:uid="{FCA6884C-D84E-46B1-BC99-F2A599AD31FD}">
      <formula1>10000</formula1>
      <formula2>50000</formula2>
    </dataValidation>
    <dataValidation type="textLength" allowBlank="1" showInputMessage="1" showErrorMessage="1" errorTitle="Veuillez ne pas modifier" error="Veuillez ne pas modifier ces cellules" sqref="F66:K67 G21:H21 G18:K18 J20:J21" xr:uid="{858403C6-6CF3-4330-8FAE-A0880B43D812}">
      <formula1>10000</formula1>
      <formula2>50000</formula2>
    </dataValidation>
    <dataValidation type="list" showDropDown="1" showInputMessage="1" showErrorMessage="1" errorTitle="Veuillez ne pas modifier" error="Veuillez ne pas modifier ces cellules" sqref="M29:N29" xr:uid="{CC20AE7C-DA66-44D4-AA91-08155DBFF97A}">
      <formula1>"#ERROR!"</formula1>
    </dataValidation>
    <dataValidation allowBlank="1" showInputMessage="1" showErrorMessage="1" errorTitle="Veuillez ne pas modifier" error="Veuillez ne pas modifier ces cellules" sqref="I21 F94:H94" xr:uid="{21CBFACE-2704-4133-972F-EF1DBA32DD01}"/>
    <dataValidation type="whole" errorStyle="warning" allowBlank="1" showInputMessage="1" showErrorMessage="1" errorTitle="Veuillez ne pas remplir" error="Ces cellules seront complétées automatiquement" sqref="J50:J51 J62" xr:uid="{5FDA2C22-6698-4092-A24B-A634F149817D}">
      <formula1>44444</formula1>
      <formula2>44445</formula2>
    </dataValidation>
    <dataValidation type="whole" allowBlank="1" showInputMessage="1" showErrorMessage="1" errorTitle="Veuillez ne pas modifier" error="Veuillez ne pas modifier ces cellules" sqref="F18 F21 M22:N28 B88:B91 F20:K20" xr:uid="{2B33D4D6-72DD-4030-8D04-46CC2022EF8B}">
      <formula1>444</formula1>
      <formula2>445</formula2>
    </dataValidation>
    <dataValidation type="decimal" allowBlank="1" showInputMessage="1" showErrorMessage="1" errorTitle="Veuillez ne pas modifier" error="Veuillez ne pas modifier ces cellules" sqref="B92:G92" xr:uid="{E200F538-697C-4C9A-90D1-69BEF7C8E1CF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F978E49C-9896-4E07-A232-2C3A1095E723}">
      <formula1>4</formula1>
      <formula2>5</formula2>
    </dataValidation>
    <dataValidation type="whole" allowBlank="1" showInputMessage="1" showErrorMessage="1" sqref="M18:N21" xr:uid="{E0BB9871-6B4B-4F41-8FBD-DEADD417B770}">
      <formula1>444</formula1>
      <formula2>445</formula2>
    </dataValidation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49" xr:uid="{8DE4F693-69E2-42F7-86CA-588D29D470C2}">
      <formula1>0</formula1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49" xr:uid="{412A52AC-399A-488E-8D1B-3A21DC78B086}"/>
    <dataValidation type="list" allowBlank="1" showInputMessage="1" showErrorMessage="1" sqref="F22:F61" xr:uid="{75492094-BBC0-4CDF-A07F-F90B90205450}">
      <formula1>GFS_list</formula1>
    </dataValidation>
  </dataValidations>
  <hyperlinks>
    <hyperlink ref="M19" r:id="rId1" location="r5-1" display="EITI Requirement 5.1" xr:uid="{00000000-0004-0000-0400-000006000000}"/>
    <hyperlink ref="F16:N16" r:id="rId2" display="If you have any questions, please contact data@eiti.org" xr:uid="{00000000-0004-0000-0400-000007000000}"/>
    <hyperlink ref="F20" r:id="rId3" location="r4-1" display="EITI Requirement 4.1" xr:uid="{00000000-0004-0000-0400-000008000000}"/>
    <hyperlink ref="F20:J20" r:id="rId4" location="r4-1" display=" Exigence ITIE 4.1.d.: Divulgation exhaustive de la part du gouvernement " xr:uid="{71821841-DBF5-4B9E-A7D5-569E645DB078}"/>
    <hyperlink ref="B90:G90" r:id="rId5" display="Pour la version la plus récente des modèles de données résumées, consultez https://eiti.org/fr/document/modele-donnees-resumees-itie" xr:uid="{59A1968A-B6B9-4C95-AB4B-10DEE6914D53}"/>
    <hyperlink ref="B89:G89" r:id="rId6" display="Vous voulez en savoir plus sur votre pays ? Vérifiez si votre pays met en œuvre la Norme ITIE en visitant https://eiti.org/countries" xr:uid="{274401AA-35F5-454A-A6FF-6CA674E2F027}"/>
    <hyperlink ref="B91:G91" r:id="rId7" display="Give us your feedback or report a conflict in the data! Write to us at  data@eiti.org" xr:uid="{5BDFDDE6-5505-4327-9496-85D947F7C00D}"/>
    <hyperlink ref="M28:N28" r:id="rId8" display="or, https://www.imf.org/external/np/sta/gfsm/" xr:uid="{00000000-0004-0000-0400-000004000000}"/>
    <hyperlink ref="M27:N27" r:id="rId9" display="Pour plus d’orientations, visitez la page https://eiti.org/fr/document/modele-donnees-resumees-itie" xr:uid="{00000000-0004-0000-0400-000005000000}"/>
    <hyperlink ref="M19:N19" r:id="rId10" location="r5-1" display="Exigence ITIE 5.1.b: Classification des revenus" xr:uid="{F4C2D2C7-20B3-46BF-80DB-5C45A80E9FC9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A05D4C-2892-4A24-B9AE-E100653ED7C7}">
          <x14:formula1>
            <xm:f>Listes!$I$11:$I$168</xm:f>
          </x14:formula1>
          <xm:sqref>K73:K75</xm:sqref>
        </x14:dataValidation>
        <x14:dataValidation type="list" allowBlank="1" showInputMessage="1" showErrorMessage="1" xr:uid="{FBFDEC11-9487-46A2-B4C5-3404468A80F5}">
          <x14:formula1>
            <xm:f>'\Users\sergiomarc\Library\Containers\com.microsoft.Excel\Data\Documents\C:\Users\kr65\Downloads\SD\2.0\[Summary Data 2.0 data validation french translation.xlsm]Lists'!#REF!</xm:f>
          </x14:formula1>
          <xm:sqref>B22:E49</xm:sqref>
        </x14:dataValidation>
        <x14:dataValidation type="list" allowBlank="1" showInputMessage="1" showErrorMessage="1" promptTitle="Veuillez sélectionner le secteur" prompt="Veuillez sélectionner le secteur parmi la liste" xr:uid="{67A07785-E727-4FD4-AE16-5628BF5937F8}">
          <x14:formula1>
            <xm:f>Listes!$AA$3:$AA$9</xm:f>
          </x14:formula1>
          <xm:sqref>G22:G49</xm:sqref>
        </x14:dataValidation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3B69BF49-A24C-4BDD-917D-3FB9920AB452}">
          <x14:formula1>
            <xm:f>'Partie 3 - Entités déclarantes'!$B$21:$B$26</xm:f>
          </x14:formula1>
          <xm:sqref>I22:I49</xm:sqref>
        </x14:dataValidation>
        <x14:dataValidation type="list" operator="greaterThanOrEqual" allowBlank="1" showInputMessage="1" showErrorMessage="1" errorTitle="Nombre" error="Veuillez saisir uniquement des chiffres dans cette cellule. " xr:uid="{D3E9BDB2-5224-4742-9537-7FBD6964F103}">
          <x14:formula1>
            <xm:f>Listes!$I$11:$I$168</xm:f>
          </x14:formula1>
          <xm:sqref>K22:K61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O237"/>
  <sheetViews>
    <sheetView showGridLines="0" topLeftCell="A201" zoomScaleNormal="100" workbookViewId="0">
      <selection activeCell="J17" sqref="J17"/>
    </sheetView>
  </sheetViews>
  <sheetFormatPr baseColWidth="10" defaultColWidth="9.140625" defaultRowHeight="14.25" x14ac:dyDescent="0.25"/>
  <cols>
    <col min="1" max="1" width="3.85546875" style="193" customWidth="1"/>
    <col min="2" max="2" width="4.42578125" style="193" hidden="1" customWidth="1"/>
    <col min="3" max="3" width="48.7109375" style="193" customWidth="1"/>
    <col min="4" max="4" width="18.28515625" style="193" customWidth="1"/>
    <col min="5" max="5" width="34.140625" style="193" customWidth="1"/>
    <col min="6" max="6" width="17.28515625" style="193" customWidth="1"/>
    <col min="7" max="7" width="23.42578125" style="193" customWidth="1"/>
    <col min="8" max="8" width="25.42578125" style="193" customWidth="1"/>
    <col min="9" max="9" width="15.140625" style="193" customWidth="1"/>
    <col min="10" max="10" width="23" style="193" customWidth="1"/>
    <col min="11" max="11" width="27.42578125" style="193" customWidth="1"/>
    <col min="12" max="12" width="20" style="193" customWidth="1"/>
    <col min="13" max="13" width="9.140625" style="193"/>
    <col min="14" max="14" width="15.140625" style="193" customWidth="1"/>
    <col min="15" max="16" width="9.140625" style="193"/>
    <col min="17" max="33" width="15.85546875" style="193" customWidth="1"/>
    <col min="34" max="16384" width="9.140625" style="193"/>
  </cols>
  <sheetData>
    <row r="2" spans="2:14" ht="36.75" customHeight="1" x14ac:dyDescent="0.25">
      <c r="C2" s="15" t="s">
        <v>2372</v>
      </c>
      <c r="D2" s="239"/>
      <c r="E2" s="239"/>
      <c r="F2" s="240"/>
      <c r="G2" s="239"/>
      <c r="H2" s="239"/>
      <c r="I2" s="239"/>
      <c r="J2" s="239"/>
      <c r="K2" s="239"/>
      <c r="L2" s="239"/>
    </row>
    <row r="3" spans="2:14" ht="21" customHeight="1" x14ac:dyDescent="0.25">
      <c r="C3" s="377" t="s">
        <v>2179</v>
      </c>
      <c r="D3" s="377"/>
      <c r="E3" s="377"/>
      <c r="F3" s="377"/>
      <c r="G3" s="204"/>
      <c r="H3" s="204"/>
      <c r="I3" s="241"/>
      <c r="J3" s="204"/>
      <c r="K3" s="204"/>
      <c r="L3" s="204"/>
    </row>
    <row r="4" spans="2:14" ht="15.6" customHeight="1" x14ac:dyDescent="0.25">
      <c r="C4" s="386" t="s">
        <v>2373</v>
      </c>
      <c r="D4" s="386"/>
      <c r="E4" s="386"/>
      <c r="F4" s="386"/>
      <c r="G4" s="386"/>
      <c r="H4" s="242"/>
      <c r="I4" s="390"/>
      <c r="J4" s="390"/>
      <c r="K4" s="390"/>
      <c r="L4" s="239"/>
    </row>
    <row r="5" spans="2:14" ht="15.6" customHeight="1" x14ac:dyDescent="0.25">
      <c r="C5" s="386" t="s">
        <v>2374</v>
      </c>
      <c r="D5" s="386"/>
      <c r="E5" s="386"/>
      <c r="F5" s="386"/>
      <c r="G5" s="386"/>
      <c r="H5" s="242"/>
      <c r="I5" s="390"/>
      <c r="J5" s="390"/>
      <c r="K5" s="390"/>
      <c r="L5" s="239"/>
    </row>
    <row r="6" spans="2:14" ht="15.6" customHeight="1" x14ac:dyDescent="0.25">
      <c r="C6" s="386" t="s">
        <v>2375</v>
      </c>
      <c r="D6" s="386"/>
      <c r="E6" s="386"/>
      <c r="F6" s="386"/>
      <c r="G6" s="386"/>
      <c r="H6" s="242"/>
      <c r="I6" s="390"/>
      <c r="J6" s="390"/>
      <c r="K6" s="390"/>
      <c r="L6" s="239"/>
    </row>
    <row r="7" spans="2:14" ht="15.6" customHeight="1" x14ac:dyDescent="0.25">
      <c r="C7" s="386" t="s">
        <v>2376</v>
      </c>
      <c r="D7" s="386"/>
      <c r="E7" s="386"/>
      <c r="F7" s="386"/>
      <c r="G7" s="386"/>
      <c r="H7" s="242"/>
      <c r="I7" s="390"/>
      <c r="J7" s="390"/>
      <c r="K7" s="390"/>
      <c r="L7" s="239"/>
    </row>
    <row r="8" spans="2:14" ht="30" customHeight="1" x14ac:dyDescent="0.25">
      <c r="C8" s="386" t="s">
        <v>2377</v>
      </c>
      <c r="D8" s="386"/>
      <c r="E8" s="386"/>
      <c r="F8" s="386"/>
      <c r="G8" s="386"/>
      <c r="H8" s="242"/>
      <c r="I8" s="390"/>
      <c r="J8" s="390"/>
      <c r="K8" s="390"/>
      <c r="L8" s="239"/>
    </row>
    <row r="9" spans="2:14" ht="16.5" x14ac:dyDescent="0.3">
      <c r="C9" s="364" t="s">
        <v>2336</v>
      </c>
      <c r="D9" s="364"/>
      <c r="E9" s="364"/>
      <c r="F9" s="364"/>
      <c r="G9" s="364"/>
      <c r="H9" s="364"/>
      <c r="I9" s="364"/>
      <c r="J9" s="364"/>
      <c r="K9" s="364"/>
      <c r="L9" s="239"/>
    </row>
    <row r="11" spans="2:14" ht="24" x14ac:dyDescent="0.25">
      <c r="C11" s="387" t="s">
        <v>2378</v>
      </c>
      <c r="D11" s="387"/>
      <c r="E11" s="387"/>
      <c r="F11" s="387"/>
      <c r="G11" s="387"/>
      <c r="H11" s="387"/>
      <c r="I11" s="387"/>
      <c r="J11" s="387"/>
      <c r="K11" s="387"/>
    </row>
    <row r="12" spans="2:14" ht="14.25" customHeight="1" x14ac:dyDescent="0.25"/>
    <row r="13" spans="2:14" x14ac:dyDescent="0.25">
      <c r="C13" s="388" t="s">
        <v>2537</v>
      </c>
      <c r="D13" s="388"/>
      <c r="E13" s="388"/>
      <c r="F13" s="388"/>
      <c r="G13" s="388"/>
      <c r="H13" s="388"/>
      <c r="I13" s="388"/>
      <c r="J13" s="388"/>
      <c r="K13" s="389"/>
      <c r="L13" s="280"/>
      <c r="M13" s="280"/>
      <c r="N13" s="280"/>
    </row>
    <row r="14" spans="2:14" x14ac:dyDescent="0.25">
      <c r="B14" s="193" t="s">
        <v>1468</v>
      </c>
      <c r="C14" s="193" t="s">
        <v>1454</v>
      </c>
      <c r="D14" s="193" t="s">
        <v>1469</v>
      </c>
      <c r="E14" s="193" t="s">
        <v>1408</v>
      </c>
      <c r="F14" s="193" t="s">
        <v>1409</v>
      </c>
      <c r="G14" s="193" t="s">
        <v>1410</v>
      </c>
      <c r="H14" s="193" t="s">
        <v>1406</v>
      </c>
      <c r="I14" s="193" t="s">
        <v>1455</v>
      </c>
      <c r="J14" s="193" t="s">
        <v>1470</v>
      </c>
      <c r="K14" s="193" t="s">
        <v>2120</v>
      </c>
      <c r="L14" s="193" t="s">
        <v>2121</v>
      </c>
      <c r="M14" s="193" t="s">
        <v>2122</v>
      </c>
      <c r="N14" s="193" t="s">
        <v>1411</v>
      </c>
    </row>
    <row r="15" spans="2:14" x14ac:dyDescent="0.25">
      <c r="C15" t="s">
        <v>2666</v>
      </c>
      <c r="D15" t="s">
        <v>2613</v>
      </c>
      <c r="E15" t="s">
        <v>2667</v>
      </c>
      <c r="F15"/>
      <c r="G15" t="s">
        <v>2662</v>
      </c>
      <c r="H15"/>
      <c r="I15" t="s">
        <v>1849</v>
      </c>
      <c r="J15" s="342">
        <v>1056790331.23</v>
      </c>
    </row>
    <row r="16" spans="2:14" x14ac:dyDescent="0.25">
      <c r="C16" t="s">
        <v>2666</v>
      </c>
      <c r="D16" t="s">
        <v>2613</v>
      </c>
      <c r="E16" t="s">
        <v>2668</v>
      </c>
      <c r="F16"/>
      <c r="G16" t="s">
        <v>2662</v>
      </c>
      <c r="H16"/>
      <c r="I16" t="s">
        <v>1849</v>
      </c>
      <c r="J16" s="342">
        <v>2637677046.79</v>
      </c>
    </row>
    <row r="17" spans="3:10" x14ac:dyDescent="0.25">
      <c r="C17" t="s">
        <v>2666</v>
      </c>
      <c r="D17" t="s">
        <v>2613</v>
      </c>
      <c r="E17" t="s">
        <v>2669</v>
      </c>
      <c r="F17"/>
      <c r="G17" t="s">
        <v>2662</v>
      </c>
      <c r="H17"/>
      <c r="I17" t="s">
        <v>1849</v>
      </c>
      <c r="J17" s="342">
        <v>460115000</v>
      </c>
    </row>
    <row r="18" spans="3:10" x14ac:dyDescent="0.25">
      <c r="C18" t="s">
        <v>2666</v>
      </c>
      <c r="D18" t="s">
        <v>2612</v>
      </c>
      <c r="E18" t="s">
        <v>2670</v>
      </c>
      <c r="F18"/>
      <c r="G18" t="s">
        <v>2662</v>
      </c>
      <c r="H18"/>
      <c r="I18" t="s">
        <v>1849</v>
      </c>
      <c r="J18" s="342">
        <v>26111813</v>
      </c>
    </row>
    <row r="19" spans="3:10" x14ac:dyDescent="0.25">
      <c r="C19" t="s">
        <v>2666</v>
      </c>
      <c r="D19" t="s">
        <v>2613</v>
      </c>
      <c r="E19" t="s">
        <v>2671</v>
      </c>
      <c r="F19"/>
      <c r="G19" t="s">
        <v>2662</v>
      </c>
      <c r="H19"/>
      <c r="I19" t="s">
        <v>1849</v>
      </c>
      <c r="J19" s="342">
        <v>3716677339.6700068</v>
      </c>
    </row>
    <row r="20" spans="3:10" x14ac:dyDescent="0.25">
      <c r="C20" t="s">
        <v>2666</v>
      </c>
      <c r="D20" t="s">
        <v>2613</v>
      </c>
      <c r="E20" t="s">
        <v>2672</v>
      </c>
      <c r="F20"/>
      <c r="G20" t="s">
        <v>2662</v>
      </c>
      <c r="H20"/>
      <c r="I20" t="s">
        <v>1849</v>
      </c>
      <c r="J20" s="342">
        <v>13323233558.889999</v>
      </c>
    </row>
    <row r="21" spans="3:10" x14ac:dyDescent="0.25">
      <c r="C21" t="s">
        <v>2666</v>
      </c>
      <c r="D21" t="s">
        <v>2612</v>
      </c>
      <c r="E21" t="s">
        <v>2673</v>
      </c>
      <c r="F21"/>
      <c r="G21" t="s">
        <v>2662</v>
      </c>
      <c r="H21"/>
      <c r="I21" t="s">
        <v>1849</v>
      </c>
      <c r="J21" s="342">
        <v>7084982829.8000002</v>
      </c>
    </row>
    <row r="22" spans="3:10" x14ac:dyDescent="0.25">
      <c r="C22" t="s">
        <v>2666</v>
      </c>
      <c r="D22" t="s">
        <v>2612</v>
      </c>
      <c r="E22" t="s">
        <v>2674</v>
      </c>
      <c r="F22"/>
      <c r="G22" t="s">
        <v>2662</v>
      </c>
      <c r="H22"/>
      <c r="I22" t="s">
        <v>1849</v>
      </c>
      <c r="J22" s="342">
        <v>69070144</v>
      </c>
    </row>
    <row r="23" spans="3:10" x14ac:dyDescent="0.25">
      <c r="C23" t="s">
        <v>2666</v>
      </c>
      <c r="D23" t="s">
        <v>2613</v>
      </c>
      <c r="E23" t="s">
        <v>2675</v>
      </c>
      <c r="F23"/>
      <c r="G23" t="s">
        <v>2662</v>
      </c>
      <c r="H23"/>
      <c r="I23" t="s">
        <v>1849</v>
      </c>
      <c r="J23" s="342">
        <v>735359289.35000002</v>
      </c>
    </row>
    <row r="24" spans="3:10" x14ac:dyDescent="0.25">
      <c r="C24" t="s">
        <v>2666</v>
      </c>
      <c r="D24" t="s">
        <v>2612</v>
      </c>
      <c r="E24" t="s">
        <v>2676</v>
      </c>
      <c r="F24"/>
      <c r="G24" t="s">
        <v>2662</v>
      </c>
      <c r="H24"/>
      <c r="I24" t="s">
        <v>1849</v>
      </c>
      <c r="J24" s="342">
        <v>22423342.173333328</v>
      </c>
    </row>
    <row r="25" spans="3:10" x14ac:dyDescent="0.25">
      <c r="C25" t="s">
        <v>2666</v>
      </c>
      <c r="D25" t="s">
        <v>2612</v>
      </c>
      <c r="E25" t="s">
        <v>2649</v>
      </c>
      <c r="F25"/>
      <c r="G25" t="s">
        <v>2662</v>
      </c>
      <c r="H25"/>
      <c r="I25" t="s">
        <v>1849</v>
      </c>
      <c r="J25" s="342">
        <v>721184</v>
      </c>
    </row>
    <row r="26" spans="3:10" x14ac:dyDescent="0.25">
      <c r="C26" t="s">
        <v>2666</v>
      </c>
      <c r="D26" t="s">
        <v>2613</v>
      </c>
      <c r="E26" t="s">
        <v>2677</v>
      </c>
      <c r="F26"/>
      <c r="G26" t="s">
        <v>2662</v>
      </c>
      <c r="H26"/>
      <c r="I26" t="s">
        <v>1849</v>
      </c>
      <c r="J26" s="342">
        <v>12468584</v>
      </c>
    </row>
    <row r="27" spans="3:10" x14ac:dyDescent="0.25">
      <c r="C27" t="s">
        <v>2666</v>
      </c>
      <c r="D27" t="s">
        <v>2615</v>
      </c>
      <c r="E27" t="s">
        <v>2678</v>
      </c>
      <c r="F27"/>
      <c r="G27" t="s">
        <v>2662</v>
      </c>
      <c r="H27"/>
      <c r="I27" t="s">
        <v>1849</v>
      </c>
      <c r="J27" s="342">
        <v>61980068063.229996</v>
      </c>
    </row>
    <row r="28" spans="3:10" x14ac:dyDescent="0.25">
      <c r="C28" t="s">
        <v>2666</v>
      </c>
      <c r="D28" t="s">
        <v>2615</v>
      </c>
      <c r="E28" t="s">
        <v>2679</v>
      </c>
      <c r="F28"/>
      <c r="G28" t="s">
        <v>2662</v>
      </c>
      <c r="H28"/>
      <c r="I28" t="s">
        <v>1849</v>
      </c>
      <c r="J28" s="342">
        <v>161003180</v>
      </c>
    </row>
    <row r="29" spans="3:10" x14ac:dyDescent="0.25">
      <c r="C29" t="s">
        <v>2666</v>
      </c>
      <c r="D29" t="s">
        <v>2613</v>
      </c>
      <c r="E29" t="s">
        <v>2680</v>
      </c>
      <c r="F29"/>
      <c r="G29" t="s">
        <v>2662</v>
      </c>
      <c r="H29"/>
      <c r="I29" t="s">
        <v>1849</v>
      </c>
      <c r="J29" s="342">
        <v>19262572</v>
      </c>
    </row>
    <row r="30" spans="3:10" x14ac:dyDescent="0.25">
      <c r="C30" t="s">
        <v>2666</v>
      </c>
      <c r="D30" t="s">
        <v>2611</v>
      </c>
      <c r="E30" t="s">
        <v>2681</v>
      </c>
      <c r="F30"/>
      <c r="G30" t="s">
        <v>2662</v>
      </c>
      <c r="H30"/>
      <c r="I30" t="s">
        <v>1849</v>
      </c>
      <c r="J30" s="342">
        <v>216384000</v>
      </c>
    </row>
    <row r="31" spans="3:10" x14ac:dyDescent="0.25">
      <c r="C31" t="s">
        <v>2666</v>
      </c>
      <c r="D31" t="s">
        <v>2682</v>
      </c>
      <c r="E31" t="s">
        <v>2683</v>
      </c>
      <c r="F31"/>
      <c r="G31" t="s">
        <v>2662</v>
      </c>
      <c r="H31"/>
      <c r="I31" t="s">
        <v>1849</v>
      </c>
      <c r="J31" s="342">
        <v>56325000</v>
      </c>
    </row>
    <row r="32" spans="3:10" x14ac:dyDescent="0.25">
      <c r="C32" t="s">
        <v>2666</v>
      </c>
      <c r="D32" t="s">
        <v>2613</v>
      </c>
      <c r="E32" t="s">
        <v>2684</v>
      </c>
      <c r="F32"/>
      <c r="G32" t="s">
        <v>2662</v>
      </c>
      <c r="H32"/>
      <c r="I32" t="s">
        <v>1849</v>
      </c>
      <c r="J32" s="342">
        <v>1200460</v>
      </c>
    </row>
    <row r="33" spans="3:10" x14ac:dyDescent="0.25">
      <c r="C33" t="s">
        <v>2666</v>
      </c>
      <c r="D33" t="s">
        <v>2613</v>
      </c>
      <c r="E33" t="s">
        <v>2685</v>
      </c>
      <c r="F33"/>
      <c r="G33" t="s">
        <v>2662</v>
      </c>
      <c r="H33"/>
      <c r="I33" t="s">
        <v>1849</v>
      </c>
      <c r="J33" s="342">
        <v>1988900</v>
      </c>
    </row>
    <row r="34" spans="3:10" x14ac:dyDescent="0.25">
      <c r="C34" t="s">
        <v>2666</v>
      </c>
      <c r="D34" t="s">
        <v>2613</v>
      </c>
      <c r="E34" t="s">
        <v>2686</v>
      </c>
      <c r="F34"/>
      <c r="G34" t="s">
        <v>2662</v>
      </c>
      <c r="H34"/>
      <c r="I34" t="s">
        <v>1849</v>
      </c>
      <c r="J34" s="342">
        <v>10417774200</v>
      </c>
    </row>
    <row r="35" spans="3:10" x14ac:dyDescent="0.25">
      <c r="C35" t="s">
        <v>2666</v>
      </c>
      <c r="D35" t="s">
        <v>2614</v>
      </c>
      <c r="E35" t="s">
        <v>2687</v>
      </c>
      <c r="F35"/>
      <c r="G35" t="s">
        <v>2662</v>
      </c>
      <c r="H35"/>
      <c r="I35" t="s">
        <v>1849</v>
      </c>
      <c r="J35" s="342">
        <v>3004410000.29</v>
      </c>
    </row>
    <row r="36" spans="3:10" x14ac:dyDescent="0.25">
      <c r="C36" t="s">
        <v>2666</v>
      </c>
      <c r="D36" t="s">
        <v>2688</v>
      </c>
      <c r="E36" t="s">
        <v>2689</v>
      </c>
      <c r="F36"/>
      <c r="G36" t="s">
        <v>2662</v>
      </c>
      <c r="H36"/>
      <c r="I36" t="s">
        <v>1849</v>
      </c>
      <c r="J36" s="342">
        <v>1528949809</v>
      </c>
    </row>
    <row r="37" spans="3:10" x14ac:dyDescent="0.25">
      <c r="C37" t="s">
        <v>2666</v>
      </c>
      <c r="D37" t="s">
        <v>2690</v>
      </c>
      <c r="E37" t="s">
        <v>2691</v>
      </c>
      <c r="F37"/>
      <c r="G37" t="s">
        <v>2662</v>
      </c>
      <c r="H37"/>
      <c r="I37" t="s">
        <v>1849</v>
      </c>
      <c r="J37" s="342">
        <v>1160000</v>
      </c>
    </row>
    <row r="38" spans="3:10" x14ac:dyDescent="0.25">
      <c r="C38" t="s">
        <v>2666</v>
      </c>
      <c r="D38" t="s">
        <v>2690</v>
      </c>
      <c r="E38" t="s">
        <v>2692</v>
      </c>
      <c r="F38"/>
      <c r="G38" t="s">
        <v>2662</v>
      </c>
      <c r="H38"/>
      <c r="I38" t="s">
        <v>1849</v>
      </c>
      <c r="J38" s="342">
        <v>394940812</v>
      </c>
    </row>
    <row r="39" spans="3:10" x14ac:dyDescent="0.25">
      <c r="C39" t="s">
        <v>2693</v>
      </c>
      <c r="D39" t="s">
        <v>2613</v>
      </c>
      <c r="E39" t="s">
        <v>2667</v>
      </c>
      <c r="F39"/>
      <c r="G39" t="s">
        <v>2662</v>
      </c>
      <c r="H39"/>
      <c r="I39" t="s">
        <v>1849</v>
      </c>
      <c r="J39" s="342">
        <v>2681829448.7199998</v>
      </c>
    </row>
    <row r="40" spans="3:10" x14ac:dyDescent="0.25">
      <c r="C40" t="s">
        <v>2693</v>
      </c>
      <c r="D40" t="s">
        <v>2613</v>
      </c>
      <c r="E40" t="s">
        <v>2668</v>
      </c>
      <c r="F40"/>
      <c r="G40" t="s">
        <v>2662</v>
      </c>
      <c r="H40"/>
      <c r="I40" t="s">
        <v>1849</v>
      </c>
      <c r="J40" s="342">
        <v>13378906941.660002</v>
      </c>
    </row>
    <row r="41" spans="3:10" x14ac:dyDescent="0.25">
      <c r="C41" t="s">
        <v>2693</v>
      </c>
      <c r="D41" t="s">
        <v>2613</v>
      </c>
      <c r="E41" t="s">
        <v>2669</v>
      </c>
      <c r="F41"/>
      <c r="G41" t="s">
        <v>2662</v>
      </c>
      <c r="H41"/>
      <c r="I41" t="s">
        <v>1849</v>
      </c>
      <c r="J41" s="342">
        <v>3317123000</v>
      </c>
    </row>
    <row r="42" spans="3:10" x14ac:dyDescent="0.25">
      <c r="C42" t="s">
        <v>2693</v>
      </c>
      <c r="D42" t="s">
        <v>2613</v>
      </c>
      <c r="E42" t="s">
        <v>2694</v>
      </c>
      <c r="F42"/>
      <c r="G42" t="s">
        <v>2662</v>
      </c>
      <c r="H42"/>
      <c r="I42" t="s">
        <v>1849</v>
      </c>
      <c r="J42" s="342">
        <v>4222000</v>
      </c>
    </row>
    <row r="43" spans="3:10" x14ac:dyDescent="0.25">
      <c r="C43" t="s">
        <v>2693</v>
      </c>
      <c r="D43" t="s">
        <v>2612</v>
      </c>
      <c r="E43" t="s">
        <v>2670</v>
      </c>
      <c r="F43"/>
      <c r="G43" t="s">
        <v>2662</v>
      </c>
      <c r="H43"/>
      <c r="I43" t="s">
        <v>1849</v>
      </c>
      <c r="J43" s="342">
        <v>276420718.39999998</v>
      </c>
    </row>
    <row r="44" spans="3:10" x14ac:dyDescent="0.25">
      <c r="C44" t="s">
        <v>2693</v>
      </c>
      <c r="D44" t="s">
        <v>2613</v>
      </c>
      <c r="E44" t="s">
        <v>2671</v>
      </c>
      <c r="F44"/>
      <c r="G44" t="s">
        <v>2662</v>
      </c>
      <c r="H44"/>
      <c r="I44" t="s">
        <v>1849</v>
      </c>
      <c r="J44" s="342">
        <v>13336351576.339998</v>
      </c>
    </row>
    <row r="45" spans="3:10" x14ac:dyDescent="0.25">
      <c r="C45" t="s">
        <v>2693</v>
      </c>
      <c r="D45" t="s">
        <v>2613</v>
      </c>
      <c r="E45" t="s">
        <v>2672</v>
      </c>
      <c r="F45"/>
      <c r="G45" t="s">
        <v>2662</v>
      </c>
      <c r="H45"/>
      <c r="I45" t="s">
        <v>1849</v>
      </c>
      <c r="J45" s="342">
        <v>61066494775.990021</v>
      </c>
    </row>
    <row r="46" spans="3:10" x14ac:dyDescent="0.25">
      <c r="C46" t="s">
        <v>2693</v>
      </c>
      <c r="D46" t="s">
        <v>2612</v>
      </c>
      <c r="E46" t="s">
        <v>2673</v>
      </c>
      <c r="F46"/>
      <c r="G46" t="s">
        <v>2662</v>
      </c>
      <c r="H46"/>
      <c r="I46" t="s">
        <v>1849</v>
      </c>
      <c r="J46" s="342">
        <v>469390480.77999997</v>
      </c>
    </row>
    <row r="47" spans="3:10" ht="15" customHeight="1" x14ac:dyDescent="0.25">
      <c r="C47" t="s">
        <v>2693</v>
      </c>
      <c r="D47" t="s">
        <v>2612</v>
      </c>
      <c r="E47" t="s">
        <v>2674</v>
      </c>
      <c r="F47"/>
      <c r="G47" t="s">
        <v>2662</v>
      </c>
      <c r="H47"/>
      <c r="I47" t="s">
        <v>1849</v>
      </c>
      <c r="J47" s="342">
        <v>307200340.17200011</v>
      </c>
    </row>
    <row r="48" spans="3:10" x14ac:dyDescent="0.25">
      <c r="C48" t="s">
        <v>2693</v>
      </c>
      <c r="D48" t="s">
        <v>2612</v>
      </c>
      <c r="E48" t="s">
        <v>2695</v>
      </c>
      <c r="F48"/>
      <c r="G48" t="s">
        <v>2662</v>
      </c>
      <c r="H48"/>
      <c r="I48" t="s">
        <v>1849</v>
      </c>
      <c r="J48" s="342">
        <v>113703200.70000003</v>
      </c>
    </row>
    <row r="49" spans="3:15" ht="14.25" hidden="1" customHeight="1" thickBot="1" x14ac:dyDescent="0.35">
      <c r="C49" t="s">
        <v>2693</v>
      </c>
      <c r="D49" t="s">
        <v>2613</v>
      </c>
      <c r="E49" t="s">
        <v>2675</v>
      </c>
      <c r="F49"/>
      <c r="G49" t="s">
        <v>2662</v>
      </c>
      <c r="H49"/>
      <c r="I49" t="s">
        <v>1849</v>
      </c>
      <c r="J49" s="342">
        <v>2626455410.1499991</v>
      </c>
      <c r="O49" s="244"/>
    </row>
    <row r="50" spans="3:15" ht="17.25" hidden="1" customHeight="1" thickBot="1" x14ac:dyDescent="0.35">
      <c r="C50" t="s">
        <v>2693</v>
      </c>
      <c r="D50" t="s">
        <v>2612</v>
      </c>
      <c r="E50" t="s">
        <v>2676</v>
      </c>
      <c r="F50"/>
      <c r="G50" t="s">
        <v>2662</v>
      </c>
      <c r="H50"/>
      <c r="I50" t="s">
        <v>1849</v>
      </c>
      <c r="J50" s="342">
        <v>322215802.81333333</v>
      </c>
      <c r="O50" s="245"/>
    </row>
    <row r="51" spans="3:15" ht="13.5" hidden="1" customHeight="1" thickBot="1" x14ac:dyDescent="0.35">
      <c r="C51" t="s">
        <v>2693</v>
      </c>
      <c r="D51" t="s">
        <v>2612</v>
      </c>
      <c r="E51" t="s">
        <v>2649</v>
      </c>
      <c r="F51"/>
      <c r="G51" t="s">
        <v>2662</v>
      </c>
      <c r="H51"/>
      <c r="I51" t="s">
        <v>1849</v>
      </c>
      <c r="J51" s="342">
        <v>12000685</v>
      </c>
      <c r="O51" s="246"/>
    </row>
    <row r="52" spans="3:15" ht="17.25" hidden="1" customHeight="1" x14ac:dyDescent="0.3">
      <c r="C52" t="s">
        <v>2693</v>
      </c>
      <c r="D52" t="s">
        <v>2613</v>
      </c>
      <c r="E52" t="s">
        <v>2677</v>
      </c>
      <c r="F52"/>
      <c r="G52" t="s">
        <v>2662</v>
      </c>
      <c r="H52"/>
      <c r="I52" t="s">
        <v>1849</v>
      </c>
      <c r="J52" s="342">
        <v>165849484.84</v>
      </c>
      <c r="O52" s="247"/>
    </row>
    <row r="53" spans="3:15" x14ac:dyDescent="0.25">
      <c r="C53" t="s">
        <v>2693</v>
      </c>
      <c r="D53" t="s">
        <v>2613</v>
      </c>
      <c r="E53" t="s">
        <v>2680</v>
      </c>
      <c r="F53"/>
      <c r="G53" t="s">
        <v>2662</v>
      </c>
      <c r="H53"/>
      <c r="I53" t="s">
        <v>1849</v>
      </c>
      <c r="J53" s="342">
        <v>507882592.19999999</v>
      </c>
    </row>
    <row r="54" spans="3:15" x14ac:dyDescent="0.25">
      <c r="C54" t="s">
        <v>2693</v>
      </c>
      <c r="D54" t="s">
        <v>2611</v>
      </c>
      <c r="E54" t="s">
        <v>2681</v>
      </c>
      <c r="F54"/>
      <c r="G54" t="s">
        <v>2662</v>
      </c>
      <c r="H54"/>
      <c r="I54" t="s">
        <v>1849</v>
      </c>
      <c r="J54" s="342">
        <v>122265600</v>
      </c>
    </row>
    <row r="55" spans="3:15" x14ac:dyDescent="0.25">
      <c r="C55" t="s">
        <v>2693</v>
      </c>
      <c r="D55" t="s">
        <v>2615</v>
      </c>
      <c r="E55" t="s">
        <v>2696</v>
      </c>
      <c r="F55"/>
      <c r="G55" t="s">
        <v>2662</v>
      </c>
      <c r="H55"/>
      <c r="I55" t="s">
        <v>1849</v>
      </c>
      <c r="J55" s="342">
        <v>47296804</v>
      </c>
    </row>
    <row r="56" spans="3:15" x14ac:dyDescent="0.25">
      <c r="C56" t="s">
        <v>2693</v>
      </c>
      <c r="D56" t="s">
        <v>2697</v>
      </c>
      <c r="E56" t="s">
        <v>2698</v>
      </c>
      <c r="F56"/>
      <c r="G56" t="s">
        <v>2662</v>
      </c>
      <c r="H56"/>
      <c r="I56" t="s">
        <v>1849</v>
      </c>
      <c r="J56" s="342">
        <v>1390947417.7916667</v>
      </c>
    </row>
    <row r="57" spans="3:15" x14ac:dyDescent="0.25">
      <c r="C57" t="s">
        <v>2693</v>
      </c>
      <c r="D57"/>
      <c r="E57" t="s">
        <v>2699</v>
      </c>
      <c r="F57"/>
      <c r="G57" t="s">
        <v>2662</v>
      </c>
      <c r="H57"/>
      <c r="I57" t="s">
        <v>1849</v>
      </c>
      <c r="J57" s="342">
        <v>5161629588.6999998</v>
      </c>
    </row>
    <row r="58" spans="3:15" x14ac:dyDescent="0.25">
      <c r="C58" t="s">
        <v>2693</v>
      </c>
      <c r="D58" t="s">
        <v>2682</v>
      </c>
      <c r="E58" t="s">
        <v>2683</v>
      </c>
      <c r="F58"/>
      <c r="G58" t="s">
        <v>2662</v>
      </c>
      <c r="H58"/>
      <c r="I58" t="s">
        <v>1849</v>
      </c>
      <c r="J58" s="342">
        <v>65392500</v>
      </c>
    </row>
    <row r="59" spans="3:15" x14ac:dyDescent="0.25">
      <c r="C59" t="s">
        <v>2693</v>
      </c>
      <c r="D59" t="s">
        <v>2615</v>
      </c>
      <c r="E59" t="s">
        <v>2700</v>
      </c>
      <c r="F59"/>
      <c r="G59" t="s">
        <v>2662</v>
      </c>
      <c r="H59"/>
      <c r="I59" t="s">
        <v>1849</v>
      </c>
      <c r="J59" s="342">
        <v>29150000</v>
      </c>
    </row>
    <row r="60" spans="3:15" x14ac:dyDescent="0.25">
      <c r="C60" t="s">
        <v>2693</v>
      </c>
      <c r="D60" t="s">
        <v>2613</v>
      </c>
      <c r="E60" t="s">
        <v>2684</v>
      </c>
      <c r="F60"/>
      <c r="G60" t="s">
        <v>2662</v>
      </c>
      <c r="H60"/>
      <c r="I60" t="s">
        <v>1849</v>
      </c>
      <c r="J60" s="342">
        <v>110130816</v>
      </c>
    </row>
    <row r="61" spans="3:15" x14ac:dyDescent="0.25">
      <c r="C61" t="s">
        <v>2693</v>
      </c>
      <c r="D61" t="s">
        <v>2613</v>
      </c>
      <c r="E61" t="s">
        <v>2701</v>
      </c>
      <c r="F61"/>
      <c r="G61" t="s">
        <v>2662</v>
      </c>
      <c r="H61"/>
      <c r="I61" t="s">
        <v>1849</v>
      </c>
      <c r="J61" s="342">
        <v>305633824</v>
      </c>
    </row>
    <row r="62" spans="3:15" x14ac:dyDescent="0.25">
      <c r="C62" t="s">
        <v>2693</v>
      </c>
      <c r="D62" t="s">
        <v>2613</v>
      </c>
      <c r="E62" t="s">
        <v>2702</v>
      </c>
      <c r="F62"/>
      <c r="G62" t="s">
        <v>2662</v>
      </c>
      <c r="H62"/>
      <c r="I62" t="s">
        <v>1849</v>
      </c>
      <c r="J62" s="342">
        <v>465084787.35000002</v>
      </c>
    </row>
    <row r="63" spans="3:15" x14ac:dyDescent="0.25">
      <c r="C63" t="s">
        <v>2693</v>
      </c>
      <c r="D63" t="s">
        <v>2613</v>
      </c>
      <c r="E63" t="s">
        <v>2703</v>
      </c>
      <c r="F63"/>
      <c r="G63" t="s">
        <v>2662</v>
      </c>
      <c r="H63"/>
      <c r="I63" t="s">
        <v>1849</v>
      </c>
      <c r="J63" s="342">
        <v>203281446</v>
      </c>
    </row>
    <row r="64" spans="3:15" x14ac:dyDescent="0.25">
      <c r="C64" t="s">
        <v>2693</v>
      </c>
      <c r="D64" t="s">
        <v>2613</v>
      </c>
      <c r="E64" t="s">
        <v>2685</v>
      </c>
      <c r="F64"/>
      <c r="G64" t="s">
        <v>2662</v>
      </c>
      <c r="H64"/>
      <c r="I64" t="s">
        <v>1849</v>
      </c>
      <c r="J64" s="342">
        <v>10810800</v>
      </c>
    </row>
    <row r="65" spans="3:10" x14ac:dyDescent="0.25">
      <c r="C65" t="s">
        <v>2693</v>
      </c>
      <c r="D65" t="s">
        <v>2613</v>
      </c>
      <c r="E65" t="s">
        <v>2686</v>
      </c>
      <c r="F65"/>
      <c r="G65" t="s">
        <v>2662</v>
      </c>
      <c r="H65"/>
      <c r="I65" t="s">
        <v>1849</v>
      </c>
      <c r="J65" s="342">
        <v>41942785700</v>
      </c>
    </row>
    <row r="66" spans="3:10" x14ac:dyDescent="0.25">
      <c r="C66" t="s">
        <v>2693</v>
      </c>
      <c r="D66" t="s">
        <v>2614</v>
      </c>
      <c r="E66" t="s">
        <v>2687</v>
      </c>
      <c r="F66"/>
      <c r="G66" t="s">
        <v>2662</v>
      </c>
      <c r="H66"/>
      <c r="I66" t="s">
        <v>1849</v>
      </c>
      <c r="J66" s="342">
        <v>6090952431.6900005</v>
      </c>
    </row>
    <row r="67" spans="3:10" x14ac:dyDescent="0.25">
      <c r="C67" t="s">
        <v>2693</v>
      </c>
      <c r="D67" t="s">
        <v>2688</v>
      </c>
      <c r="E67" t="s">
        <v>2689</v>
      </c>
      <c r="F67"/>
      <c r="G67" t="s">
        <v>2662</v>
      </c>
      <c r="H67"/>
      <c r="I67" t="s">
        <v>1849</v>
      </c>
      <c r="J67" s="342">
        <v>4158856057</v>
      </c>
    </row>
    <row r="68" spans="3:10" x14ac:dyDescent="0.25">
      <c r="C68" t="s">
        <v>2693</v>
      </c>
      <c r="D68" t="s">
        <v>2690</v>
      </c>
      <c r="E68" t="s">
        <v>2691</v>
      </c>
      <c r="F68"/>
      <c r="G68" t="s">
        <v>2662</v>
      </c>
      <c r="H68"/>
      <c r="I68" t="s">
        <v>1849</v>
      </c>
      <c r="J68" s="342">
        <v>13130000</v>
      </c>
    </row>
    <row r="69" spans="3:10" x14ac:dyDescent="0.25">
      <c r="C69" t="s">
        <v>2693</v>
      </c>
      <c r="D69" t="s">
        <v>2690</v>
      </c>
      <c r="E69" t="s">
        <v>2692</v>
      </c>
      <c r="F69"/>
      <c r="G69" t="s">
        <v>2662</v>
      </c>
      <c r="H69"/>
      <c r="I69" t="s">
        <v>1849</v>
      </c>
      <c r="J69" s="342">
        <v>339737265.4525882</v>
      </c>
    </row>
    <row r="70" spans="3:10" x14ac:dyDescent="0.25">
      <c r="C70" t="s">
        <v>2704</v>
      </c>
      <c r="D70" t="s">
        <v>2613</v>
      </c>
      <c r="E70" t="s">
        <v>2667</v>
      </c>
      <c r="F70"/>
      <c r="G70" t="s">
        <v>2662</v>
      </c>
      <c r="H70"/>
      <c r="I70" t="s">
        <v>1849</v>
      </c>
      <c r="J70" s="342">
        <v>86166635.785099998</v>
      </c>
    </row>
    <row r="71" spans="3:10" x14ac:dyDescent="0.25">
      <c r="C71" t="s">
        <v>2704</v>
      </c>
      <c r="D71" t="s">
        <v>2613</v>
      </c>
      <c r="E71" t="s">
        <v>2671</v>
      </c>
      <c r="F71"/>
      <c r="G71" t="s">
        <v>2662</v>
      </c>
      <c r="H71"/>
      <c r="I71" t="s">
        <v>1849</v>
      </c>
      <c r="J71" s="342">
        <v>103008902.28</v>
      </c>
    </row>
    <row r="72" spans="3:10" x14ac:dyDescent="0.25">
      <c r="C72" t="s">
        <v>2704</v>
      </c>
      <c r="D72" t="s">
        <v>2615</v>
      </c>
      <c r="E72" t="s">
        <v>2678</v>
      </c>
      <c r="F72"/>
      <c r="G72" t="s">
        <v>2662</v>
      </c>
      <c r="H72"/>
      <c r="I72" t="s">
        <v>1849</v>
      </c>
      <c r="J72" s="342">
        <v>226753511.59999999</v>
      </c>
    </row>
    <row r="73" spans="3:10" x14ac:dyDescent="0.25">
      <c r="C73" t="s">
        <v>2704</v>
      </c>
      <c r="D73" t="s">
        <v>2615</v>
      </c>
      <c r="E73" t="s">
        <v>2700</v>
      </c>
      <c r="F73"/>
      <c r="G73" t="s">
        <v>2662</v>
      </c>
      <c r="H73"/>
      <c r="I73" t="s">
        <v>1849</v>
      </c>
      <c r="J73" s="342">
        <v>27120647.600000001</v>
      </c>
    </row>
    <row r="74" spans="3:10" x14ac:dyDescent="0.25">
      <c r="C74" t="s">
        <v>2705</v>
      </c>
      <c r="D74" t="s">
        <v>2613</v>
      </c>
      <c r="E74" t="s">
        <v>2706</v>
      </c>
      <c r="F74"/>
      <c r="G74" t="s">
        <v>2662</v>
      </c>
      <c r="H74"/>
      <c r="I74" t="s">
        <v>1849</v>
      </c>
      <c r="J74" s="342">
        <v>42343030.470000006</v>
      </c>
    </row>
    <row r="75" spans="3:10" x14ac:dyDescent="0.25">
      <c r="C75" t="s">
        <v>2705</v>
      </c>
      <c r="D75" t="s">
        <v>2613</v>
      </c>
      <c r="E75" t="s">
        <v>2669</v>
      </c>
      <c r="F75"/>
      <c r="G75" t="s">
        <v>2662</v>
      </c>
      <c r="H75"/>
      <c r="I75" t="s">
        <v>1849</v>
      </c>
      <c r="J75" s="342">
        <v>244142600</v>
      </c>
    </row>
    <row r="76" spans="3:10" x14ac:dyDescent="0.25">
      <c r="C76" t="s">
        <v>2705</v>
      </c>
      <c r="D76" t="s">
        <v>2613</v>
      </c>
      <c r="E76" t="s">
        <v>2694</v>
      </c>
      <c r="F76"/>
      <c r="G76" t="s">
        <v>2662</v>
      </c>
      <c r="H76"/>
      <c r="I76" t="s">
        <v>1849</v>
      </c>
      <c r="J76" s="342">
        <v>17714863.199999999</v>
      </c>
    </row>
    <row r="77" spans="3:10" x14ac:dyDescent="0.25">
      <c r="C77" t="s">
        <v>2705</v>
      </c>
      <c r="D77" t="s">
        <v>2613</v>
      </c>
      <c r="E77" t="s">
        <v>2707</v>
      </c>
      <c r="F77"/>
      <c r="G77" t="s">
        <v>2662</v>
      </c>
      <c r="H77"/>
      <c r="I77" t="s">
        <v>1849</v>
      </c>
      <c r="J77" s="342">
        <v>210409449.97</v>
      </c>
    </row>
    <row r="78" spans="3:10" x14ac:dyDescent="0.25">
      <c r="C78" t="s">
        <v>2705</v>
      </c>
      <c r="D78" t="s">
        <v>2613</v>
      </c>
      <c r="E78" t="s">
        <v>2675</v>
      </c>
      <c r="F78"/>
      <c r="G78" t="s">
        <v>2662</v>
      </c>
      <c r="H78"/>
      <c r="I78" t="s">
        <v>1849</v>
      </c>
      <c r="J78" s="342">
        <v>105204724.98</v>
      </c>
    </row>
    <row r="79" spans="3:10" x14ac:dyDescent="0.25">
      <c r="C79" t="s">
        <v>2705</v>
      </c>
      <c r="D79" t="s">
        <v>2611</v>
      </c>
      <c r="E79" t="s">
        <v>2681</v>
      </c>
      <c r="F79"/>
      <c r="G79" t="s">
        <v>2662</v>
      </c>
      <c r="H79"/>
      <c r="I79" t="s">
        <v>1849</v>
      </c>
      <c r="J79" s="342">
        <v>246195841</v>
      </c>
    </row>
    <row r="80" spans="3:10" x14ac:dyDescent="0.25">
      <c r="C80" t="s">
        <v>2705</v>
      </c>
      <c r="D80" t="s">
        <v>2682</v>
      </c>
      <c r="E80" t="s">
        <v>2683</v>
      </c>
      <c r="F80"/>
      <c r="G80" t="s">
        <v>2662</v>
      </c>
      <c r="H80"/>
      <c r="I80" t="s">
        <v>1849</v>
      </c>
      <c r="J80" s="342">
        <v>2709000</v>
      </c>
    </row>
    <row r="81" spans="3:10" x14ac:dyDescent="0.25">
      <c r="C81" t="s">
        <v>2705</v>
      </c>
      <c r="D81" t="s">
        <v>2613</v>
      </c>
      <c r="E81" t="s">
        <v>2686</v>
      </c>
      <c r="F81"/>
      <c r="G81" t="s">
        <v>2662</v>
      </c>
      <c r="H81"/>
      <c r="I81" t="s">
        <v>1849</v>
      </c>
      <c r="J81" s="342">
        <v>840496351.62</v>
      </c>
    </row>
    <row r="82" spans="3:10" x14ac:dyDescent="0.25">
      <c r="C82" t="s">
        <v>2705</v>
      </c>
      <c r="D82" t="s">
        <v>2614</v>
      </c>
      <c r="E82" t="s">
        <v>2687</v>
      </c>
      <c r="F82"/>
      <c r="G82" t="s">
        <v>2662</v>
      </c>
      <c r="H82"/>
      <c r="I82" t="s">
        <v>1849</v>
      </c>
      <c r="J82" s="342">
        <v>81369801</v>
      </c>
    </row>
    <row r="83" spans="3:10" x14ac:dyDescent="0.25">
      <c r="C83" t="s">
        <v>2705</v>
      </c>
      <c r="D83" t="s">
        <v>2708</v>
      </c>
      <c r="E83" t="s">
        <v>2708</v>
      </c>
      <c r="F83"/>
      <c r="G83" t="s">
        <v>2662</v>
      </c>
      <c r="H83"/>
      <c r="I83" t="s">
        <v>1849</v>
      </c>
      <c r="J83" s="342">
        <v>5812128.6399999997</v>
      </c>
    </row>
    <row r="84" spans="3:10" x14ac:dyDescent="0.25">
      <c r="C84" t="s">
        <v>2705</v>
      </c>
      <c r="D84" t="s">
        <v>2688</v>
      </c>
      <c r="E84" t="s">
        <v>2689</v>
      </c>
      <c r="F84"/>
      <c r="G84" t="s">
        <v>2662</v>
      </c>
      <c r="H84"/>
      <c r="I84" t="s">
        <v>1849</v>
      </c>
      <c r="J84" s="342">
        <v>113441715.60000002</v>
      </c>
    </row>
    <row r="85" spans="3:10" x14ac:dyDescent="0.25">
      <c r="C85" t="s">
        <v>2705</v>
      </c>
      <c r="D85" t="s">
        <v>2690</v>
      </c>
      <c r="E85" t="s">
        <v>2691</v>
      </c>
      <c r="F85"/>
      <c r="G85" t="s">
        <v>2662</v>
      </c>
      <c r="H85"/>
      <c r="I85" t="s">
        <v>1849</v>
      </c>
      <c r="J85" s="342">
        <v>122336275</v>
      </c>
    </row>
    <row r="86" spans="3:10" x14ac:dyDescent="0.25">
      <c r="C86" t="s">
        <v>2709</v>
      </c>
      <c r="D86" t="s">
        <v>2613</v>
      </c>
      <c r="E86" t="s">
        <v>2668</v>
      </c>
      <c r="F86"/>
      <c r="G86" t="s">
        <v>2662</v>
      </c>
      <c r="H86"/>
      <c r="I86" t="s">
        <v>1849</v>
      </c>
      <c r="J86" s="342">
        <v>63065.34</v>
      </c>
    </row>
    <row r="87" spans="3:10" x14ac:dyDescent="0.25">
      <c r="C87" t="s">
        <v>2709</v>
      </c>
      <c r="D87" t="s">
        <v>2613</v>
      </c>
      <c r="E87" t="s">
        <v>2706</v>
      </c>
      <c r="F87"/>
      <c r="G87" t="s">
        <v>2662</v>
      </c>
      <c r="H87"/>
      <c r="I87" t="s">
        <v>1849</v>
      </c>
      <c r="J87" s="342">
        <v>2282557.33</v>
      </c>
    </row>
    <row r="88" spans="3:10" x14ac:dyDescent="0.25">
      <c r="C88" t="s">
        <v>2709</v>
      </c>
      <c r="D88" t="s">
        <v>2613</v>
      </c>
      <c r="E88" t="s">
        <v>2669</v>
      </c>
      <c r="F88"/>
      <c r="G88" t="s">
        <v>2662</v>
      </c>
      <c r="H88"/>
      <c r="I88" t="s">
        <v>1849</v>
      </c>
      <c r="J88" s="342">
        <v>4000</v>
      </c>
    </row>
    <row r="89" spans="3:10" x14ac:dyDescent="0.25">
      <c r="C89" t="s">
        <v>2709</v>
      </c>
      <c r="D89" t="s">
        <v>2613</v>
      </c>
      <c r="E89" t="s">
        <v>2694</v>
      </c>
      <c r="F89"/>
      <c r="G89" t="s">
        <v>2662</v>
      </c>
      <c r="H89"/>
      <c r="I89" t="s">
        <v>1849</v>
      </c>
      <c r="J89" s="342">
        <v>563220150</v>
      </c>
    </row>
    <row r="90" spans="3:10" x14ac:dyDescent="0.25">
      <c r="C90" t="s">
        <v>2709</v>
      </c>
      <c r="D90" t="s">
        <v>2613</v>
      </c>
      <c r="E90" t="s">
        <v>2710</v>
      </c>
      <c r="F90"/>
      <c r="G90" t="s">
        <v>2662</v>
      </c>
      <c r="H90"/>
      <c r="I90" t="s">
        <v>1849</v>
      </c>
      <c r="J90" s="342">
        <v>11755581210.27</v>
      </c>
    </row>
    <row r="91" spans="3:10" x14ac:dyDescent="0.25">
      <c r="C91" t="s">
        <v>2709</v>
      </c>
      <c r="D91" t="s">
        <v>2613</v>
      </c>
      <c r="E91" t="s">
        <v>2672</v>
      </c>
      <c r="F91"/>
      <c r="G91" t="s">
        <v>2662</v>
      </c>
      <c r="H91"/>
      <c r="I91" t="s">
        <v>1849</v>
      </c>
      <c r="J91" s="342">
        <v>10512065595.57</v>
      </c>
    </row>
    <row r="92" spans="3:10" x14ac:dyDescent="0.25">
      <c r="C92" t="s">
        <v>2709</v>
      </c>
      <c r="D92" t="s">
        <v>2611</v>
      </c>
      <c r="E92" t="s">
        <v>2681</v>
      </c>
      <c r="F92"/>
      <c r="G92" t="s">
        <v>2662</v>
      </c>
      <c r="H92"/>
      <c r="I92" t="s">
        <v>1849</v>
      </c>
      <c r="J92" s="342">
        <v>273689000</v>
      </c>
    </row>
    <row r="93" spans="3:10" x14ac:dyDescent="0.25">
      <c r="C93" t="s">
        <v>2709</v>
      </c>
      <c r="D93" t="s">
        <v>2697</v>
      </c>
      <c r="E93" t="s">
        <v>2698</v>
      </c>
      <c r="F93"/>
      <c r="G93" t="s">
        <v>2662</v>
      </c>
      <c r="H93"/>
      <c r="I93" t="s">
        <v>1849</v>
      </c>
      <c r="J93" s="342">
        <v>187740050</v>
      </c>
    </row>
    <row r="94" spans="3:10" x14ac:dyDescent="0.25">
      <c r="C94" t="s">
        <v>2709</v>
      </c>
      <c r="D94" t="s">
        <v>2614</v>
      </c>
      <c r="E94" t="s">
        <v>2687</v>
      </c>
      <c r="F94"/>
      <c r="G94" t="s">
        <v>2662</v>
      </c>
      <c r="H94"/>
      <c r="I94" t="s">
        <v>1849</v>
      </c>
      <c r="J94" s="342">
        <v>6515467.2799999993</v>
      </c>
    </row>
    <row r="95" spans="3:10" x14ac:dyDescent="0.25">
      <c r="C95" t="s">
        <v>2709</v>
      </c>
      <c r="D95" t="s">
        <v>2708</v>
      </c>
      <c r="E95" t="s">
        <v>2708</v>
      </c>
      <c r="F95"/>
      <c r="G95" t="s">
        <v>2662</v>
      </c>
      <c r="H95"/>
      <c r="I95" t="s">
        <v>1849</v>
      </c>
      <c r="J95" s="342">
        <v>445389.76</v>
      </c>
    </row>
    <row r="96" spans="3:10" x14ac:dyDescent="0.25">
      <c r="C96" t="s">
        <v>2709</v>
      </c>
      <c r="D96" t="s">
        <v>2688</v>
      </c>
      <c r="E96" t="s">
        <v>2689</v>
      </c>
      <c r="F96"/>
      <c r="G96" t="s">
        <v>2662</v>
      </c>
      <c r="H96"/>
      <c r="I96" t="s">
        <v>1849</v>
      </c>
      <c r="J96" s="342">
        <v>3002923.12</v>
      </c>
    </row>
    <row r="97" spans="3:10" x14ac:dyDescent="0.25">
      <c r="C97" t="s">
        <v>2711</v>
      </c>
      <c r="D97" t="s">
        <v>2613</v>
      </c>
      <c r="E97" t="s">
        <v>2668</v>
      </c>
      <c r="F97"/>
      <c r="G97" t="s">
        <v>2662</v>
      </c>
      <c r="H97"/>
      <c r="I97" t="s">
        <v>1849</v>
      </c>
      <c r="J97" s="342">
        <v>929469900.72000003</v>
      </c>
    </row>
    <row r="98" spans="3:10" x14ac:dyDescent="0.25">
      <c r="C98" t="s">
        <v>2711</v>
      </c>
      <c r="D98" t="s">
        <v>2613</v>
      </c>
      <c r="E98" t="s">
        <v>2712</v>
      </c>
      <c r="F98"/>
      <c r="G98" t="s">
        <v>2662</v>
      </c>
      <c r="H98"/>
      <c r="I98" t="s">
        <v>1849</v>
      </c>
      <c r="J98" s="342">
        <v>174180434</v>
      </c>
    </row>
    <row r="99" spans="3:10" x14ac:dyDescent="0.25">
      <c r="C99" t="s">
        <v>2711</v>
      </c>
      <c r="D99" t="s">
        <v>2613</v>
      </c>
      <c r="E99" t="s">
        <v>2694</v>
      </c>
      <c r="F99"/>
      <c r="G99" t="s">
        <v>2662</v>
      </c>
      <c r="H99"/>
      <c r="I99" t="s">
        <v>1849</v>
      </c>
      <c r="J99" s="342">
        <v>38698000</v>
      </c>
    </row>
    <row r="100" spans="3:10" x14ac:dyDescent="0.25">
      <c r="C100" t="s">
        <v>2711</v>
      </c>
      <c r="D100" t="s">
        <v>2612</v>
      </c>
      <c r="E100" t="s">
        <v>2670</v>
      </c>
      <c r="F100"/>
      <c r="G100" t="s">
        <v>2662</v>
      </c>
      <c r="H100"/>
      <c r="I100" t="s">
        <v>1849</v>
      </c>
      <c r="J100" s="342">
        <v>11145144128</v>
      </c>
    </row>
    <row r="101" spans="3:10" x14ac:dyDescent="0.25">
      <c r="C101" t="s">
        <v>2711</v>
      </c>
      <c r="D101" t="s">
        <v>2613</v>
      </c>
      <c r="E101" t="s">
        <v>2710</v>
      </c>
      <c r="F101"/>
      <c r="G101" t="s">
        <v>2662</v>
      </c>
      <c r="H101"/>
      <c r="I101" t="s">
        <v>1849</v>
      </c>
      <c r="J101" s="342">
        <v>725804124.4920001</v>
      </c>
    </row>
    <row r="102" spans="3:10" x14ac:dyDescent="0.25">
      <c r="C102" t="s">
        <v>2711</v>
      </c>
      <c r="D102" t="s">
        <v>2613</v>
      </c>
      <c r="E102" t="s">
        <v>2671</v>
      </c>
      <c r="F102"/>
      <c r="G102" t="s">
        <v>2662</v>
      </c>
      <c r="H102"/>
      <c r="I102" t="s">
        <v>1849</v>
      </c>
      <c r="J102" s="342">
        <v>15850479064.900002</v>
      </c>
    </row>
    <row r="103" spans="3:10" x14ac:dyDescent="0.25">
      <c r="C103" t="s">
        <v>2711</v>
      </c>
      <c r="D103" t="s">
        <v>2613</v>
      </c>
      <c r="E103" t="s">
        <v>2672</v>
      </c>
      <c r="F103"/>
      <c r="G103" t="s">
        <v>2662</v>
      </c>
      <c r="H103"/>
      <c r="I103" t="s">
        <v>1849</v>
      </c>
      <c r="J103" s="342">
        <v>9773883688.7799988</v>
      </c>
    </row>
    <row r="104" spans="3:10" x14ac:dyDescent="0.25">
      <c r="C104" t="s">
        <v>2711</v>
      </c>
      <c r="D104" t="s">
        <v>2612</v>
      </c>
      <c r="E104" t="s">
        <v>2673</v>
      </c>
      <c r="F104"/>
      <c r="G104" t="s">
        <v>2662</v>
      </c>
      <c r="H104"/>
      <c r="I104" t="s">
        <v>1849</v>
      </c>
      <c r="J104" s="342">
        <v>4407700403</v>
      </c>
    </row>
    <row r="105" spans="3:10" x14ac:dyDescent="0.25">
      <c r="C105" t="s">
        <v>2711</v>
      </c>
      <c r="D105" t="s">
        <v>2612</v>
      </c>
      <c r="E105" t="s">
        <v>2674</v>
      </c>
      <c r="F105"/>
      <c r="G105" t="s">
        <v>2662</v>
      </c>
      <c r="H105"/>
      <c r="I105" t="s">
        <v>1849</v>
      </c>
      <c r="J105" s="342">
        <v>30328924.809999995</v>
      </c>
    </row>
    <row r="106" spans="3:10" x14ac:dyDescent="0.25">
      <c r="C106" t="s">
        <v>2711</v>
      </c>
      <c r="D106" t="s">
        <v>2612</v>
      </c>
      <c r="E106" t="s">
        <v>2695</v>
      </c>
      <c r="F106"/>
      <c r="G106" t="s">
        <v>2662</v>
      </c>
      <c r="H106"/>
      <c r="I106" t="s">
        <v>1849</v>
      </c>
      <c r="J106" s="342">
        <v>95010561.890999898</v>
      </c>
    </row>
    <row r="107" spans="3:10" x14ac:dyDescent="0.25">
      <c r="C107" t="s">
        <v>2711</v>
      </c>
      <c r="D107" t="s">
        <v>2612</v>
      </c>
      <c r="E107" t="s">
        <v>2676</v>
      </c>
      <c r="F107"/>
      <c r="G107" t="s">
        <v>2662</v>
      </c>
      <c r="H107"/>
      <c r="I107" t="s">
        <v>1849</v>
      </c>
      <c r="J107" s="342">
        <v>368821849.94999933</v>
      </c>
    </row>
    <row r="108" spans="3:10" x14ac:dyDescent="0.25">
      <c r="C108" t="s">
        <v>2711</v>
      </c>
      <c r="D108" t="s">
        <v>2613</v>
      </c>
      <c r="E108" t="s">
        <v>2713</v>
      </c>
      <c r="F108"/>
      <c r="G108" t="s">
        <v>2662</v>
      </c>
      <c r="H108"/>
      <c r="I108" t="s">
        <v>1849</v>
      </c>
      <c r="J108" s="342">
        <v>3470244</v>
      </c>
    </row>
    <row r="109" spans="3:10" x14ac:dyDescent="0.25">
      <c r="C109" t="s">
        <v>2711</v>
      </c>
      <c r="D109" t="s">
        <v>2613</v>
      </c>
      <c r="E109" t="s">
        <v>2714</v>
      </c>
      <c r="F109"/>
      <c r="G109" t="s">
        <v>2662</v>
      </c>
      <c r="H109"/>
      <c r="I109" t="s">
        <v>1849</v>
      </c>
      <c r="J109" s="342">
        <v>233040000</v>
      </c>
    </row>
    <row r="110" spans="3:10" x14ac:dyDescent="0.25">
      <c r="C110" t="s">
        <v>2711</v>
      </c>
      <c r="D110" t="s">
        <v>2615</v>
      </c>
      <c r="E110" t="s">
        <v>2678</v>
      </c>
      <c r="F110"/>
      <c r="G110" t="s">
        <v>2662</v>
      </c>
      <c r="H110"/>
      <c r="I110" t="s">
        <v>1849</v>
      </c>
      <c r="J110" s="342">
        <v>1380497417.5999999</v>
      </c>
    </row>
    <row r="111" spans="3:10" x14ac:dyDescent="0.25">
      <c r="C111" t="s">
        <v>2711</v>
      </c>
      <c r="D111" t="s">
        <v>2615</v>
      </c>
      <c r="E111" t="s">
        <v>2679</v>
      </c>
      <c r="F111"/>
      <c r="G111" t="s">
        <v>2662</v>
      </c>
      <c r="H111"/>
      <c r="I111" t="s">
        <v>1849</v>
      </c>
      <c r="J111" s="342">
        <v>803229070.79999995</v>
      </c>
    </row>
    <row r="112" spans="3:10" x14ac:dyDescent="0.25">
      <c r="C112" t="s">
        <v>2711</v>
      </c>
      <c r="D112" t="s">
        <v>2611</v>
      </c>
      <c r="E112" t="s">
        <v>2681</v>
      </c>
      <c r="F112"/>
      <c r="G112" t="s">
        <v>2662</v>
      </c>
      <c r="H112"/>
      <c r="I112" t="s">
        <v>1849</v>
      </c>
      <c r="J112" s="342">
        <v>604936322</v>
      </c>
    </row>
    <row r="113" spans="3:10" x14ac:dyDescent="0.25">
      <c r="C113" t="s">
        <v>2711</v>
      </c>
      <c r="D113" t="s">
        <v>2715</v>
      </c>
      <c r="E113" t="s">
        <v>2716</v>
      </c>
      <c r="F113"/>
      <c r="G113" t="s">
        <v>2662</v>
      </c>
      <c r="H113"/>
      <c r="I113" t="s">
        <v>1849</v>
      </c>
      <c r="J113" s="342">
        <v>434013415</v>
      </c>
    </row>
    <row r="114" spans="3:10" x14ac:dyDescent="0.25">
      <c r="C114" t="s">
        <v>2711</v>
      </c>
      <c r="D114" t="s">
        <v>2613</v>
      </c>
      <c r="E114" t="s">
        <v>2702</v>
      </c>
      <c r="F114"/>
      <c r="G114" t="s">
        <v>2662</v>
      </c>
      <c r="H114"/>
      <c r="I114" t="s">
        <v>1849</v>
      </c>
      <c r="J114" s="342">
        <v>25393263</v>
      </c>
    </row>
    <row r="115" spans="3:10" x14ac:dyDescent="0.25">
      <c r="C115" t="s">
        <v>2711</v>
      </c>
      <c r="D115" t="s">
        <v>2613</v>
      </c>
      <c r="E115" t="s">
        <v>2685</v>
      </c>
      <c r="F115"/>
      <c r="G115" t="s">
        <v>2662</v>
      </c>
      <c r="H115"/>
      <c r="I115" t="s">
        <v>1849</v>
      </c>
      <c r="J115" s="342">
        <v>79387200</v>
      </c>
    </row>
    <row r="116" spans="3:10" x14ac:dyDescent="0.25">
      <c r="C116" t="s">
        <v>2711</v>
      </c>
      <c r="D116" t="s">
        <v>2613</v>
      </c>
      <c r="E116" t="s">
        <v>2686</v>
      </c>
      <c r="F116"/>
      <c r="G116" t="s">
        <v>2662</v>
      </c>
      <c r="H116"/>
      <c r="I116" t="s">
        <v>1849</v>
      </c>
      <c r="J116" s="342">
        <v>167982103</v>
      </c>
    </row>
    <row r="117" spans="3:10" x14ac:dyDescent="0.25">
      <c r="C117" t="s">
        <v>2711</v>
      </c>
      <c r="D117" t="s">
        <v>2614</v>
      </c>
      <c r="E117" t="s">
        <v>2687</v>
      </c>
      <c r="F117"/>
      <c r="G117" t="s">
        <v>2662</v>
      </c>
      <c r="H117"/>
      <c r="I117" t="s">
        <v>1849</v>
      </c>
      <c r="J117" s="342">
        <v>398987999</v>
      </c>
    </row>
    <row r="118" spans="3:10" x14ac:dyDescent="0.25">
      <c r="C118" t="s">
        <v>2711</v>
      </c>
      <c r="D118" t="s">
        <v>2708</v>
      </c>
      <c r="E118" t="s">
        <v>2708</v>
      </c>
      <c r="F118"/>
      <c r="G118" t="s">
        <v>2662</v>
      </c>
      <c r="H118"/>
      <c r="I118" t="s">
        <v>1849</v>
      </c>
      <c r="J118" s="342">
        <v>27978185</v>
      </c>
    </row>
    <row r="119" spans="3:10" x14ac:dyDescent="0.25">
      <c r="C119" t="s">
        <v>2711</v>
      </c>
      <c r="D119" t="s">
        <v>2688</v>
      </c>
      <c r="E119" t="s">
        <v>2689</v>
      </c>
      <c r="F119"/>
      <c r="G119" t="s">
        <v>2662</v>
      </c>
      <c r="H119"/>
      <c r="I119" t="s">
        <v>1849</v>
      </c>
      <c r="J119" s="342">
        <v>83829874</v>
      </c>
    </row>
    <row r="120" spans="3:10" x14ac:dyDescent="0.25">
      <c r="C120" t="s">
        <v>2717</v>
      </c>
      <c r="D120" t="s">
        <v>2613</v>
      </c>
      <c r="E120" t="s">
        <v>2667</v>
      </c>
      <c r="F120"/>
      <c r="G120" t="s">
        <v>2662</v>
      </c>
      <c r="H120"/>
      <c r="I120" t="s">
        <v>1849</v>
      </c>
      <c r="J120" s="342">
        <v>1108883010</v>
      </c>
    </row>
    <row r="121" spans="3:10" x14ac:dyDescent="0.25">
      <c r="C121" t="s">
        <v>2717</v>
      </c>
      <c r="D121" t="s">
        <v>2613</v>
      </c>
      <c r="E121" t="s">
        <v>2668</v>
      </c>
      <c r="F121"/>
      <c r="G121" t="s">
        <v>2662</v>
      </c>
      <c r="H121"/>
      <c r="I121" t="s">
        <v>1849</v>
      </c>
      <c r="J121" s="342">
        <v>895879298.22000003</v>
      </c>
    </row>
    <row r="122" spans="3:10" x14ac:dyDescent="0.25">
      <c r="C122" t="s">
        <v>2717</v>
      </c>
      <c r="D122" t="s">
        <v>2613</v>
      </c>
      <c r="E122" t="s">
        <v>2712</v>
      </c>
      <c r="F122"/>
      <c r="G122" t="s">
        <v>2662</v>
      </c>
      <c r="H122"/>
      <c r="I122" t="s">
        <v>1849</v>
      </c>
      <c r="J122" s="342">
        <v>12033675</v>
      </c>
    </row>
    <row r="123" spans="3:10" x14ac:dyDescent="0.25">
      <c r="C123" t="s">
        <v>2717</v>
      </c>
      <c r="D123" t="s">
        <v>2613</v>
      </c>
      <c r="E123" t="s">
        <v>2706</v>
      </c>
      <c r="F123"/>
      <c r="G123" t="s">
        <v>2662</v>
      </c>
      <c r="H123"/>
      <c r="I123" t="s">
        <v>1849</v>
      </c>
      <c r="J123" s="342">
        <v>531384673.35000002</v>
      </c>
    </row>
    <row r="124" spans="3:10" x14ac:dyDescent="0.25">
      <c r="C124" t="s">
        <v>2717</v>
      </c>
      <c r="D124" t="s">
        <v>2613</v>
      </c>
      <c r="E124" t="s">
        <v>2669</v>
      </c>
      <c r="F124"/>
      <c r="G124" t="s">
        <v>2662</v>
      </c>
      <c r="H124"/>
      <c r="I124" t="s">
        <v>1849</v>
      </c>
      <c r="J124" s="342">
        <v>45480000</v>
      </c>
    </row>
    <row r="125" spans="3:10" x14ac:dyDescent="0.25">
      <c r="C125" t="s">
        <v>2717</v>
      </c>
      <c r="D125" t="s">
        <v>2613</v>
      </c>
      <c r="E125" t="s">
        <v>2707</v>
      </c>
      <c r="F125"/>
      <c r="G125" t="s">
        <v>2662</v>
      </c>
      <c r="H125"/>
      <c r="I125" t="s">
        <v>1849</v>
      </c>
      <c r="J125" s="342">
        <v>1197696286</v>
      </c>
    </row>
    <row r="126" spans="3:10" x14ac:dyDescent="0.25">
      <c r="C126" t="s">
        <v>2717</v>
      </c>
      <c r="D126" t="s">
        <v>2612</v>
      </c>
      <c r="E126" t="s">
        <v>2670</v>
      </c>
      <c r="F126"/>
      <c r="G126" t="s">
        <v>2662</v>
      </c>
      <c r="H126"/>
      <c r="I126" t="s">
        <v>1849</v>
      </c>
      <c r="J126" s="342">
        <v>23988897470</v>
      </c>
    </row>
    <row r="127" spans="3:10" x14ac:dyDescent="0.25">
      <c r="C127" t="s">
        <v>2717</v>
      </c>
      <c r="D127" t="s">
        <v>2613</v>
      </c>
      <c r="E127" t="s">
        <v>2710</v>
      </c>
      <c r="F127"/>
      <c r="G127" t="s">
        <v>2662</v>
      </c>
      <c r="H127"/>
      <c r="I127" t="s">
        <v>1849</v>
      </c>
      <c r="J127" s="342">
        <v>2787851618.5700002</v>
      </c>
    </row>
    <row r="128" spans="3:10" x14ac:dyDescent="0.25">
      <c r="C128" t="s">
        <v>2717</v>
      </c>
      <c r="D128" t="s">
        <v>2612</v>
      </c>
      <c r="E128" t="s">
        <v>2673</v>
      </c>
      <c r="F128"/>
      <c r="G128" t="s">
        <v>2662</v>
      </c>
      <c r="H128"/>
      <c r="I128" t="s">
        <v>1849</v>
      </c>
      <c r="J128" s="342">
        <v>9659626443</v>
      </c>
    </row>
    <row r="129" spans="3:10" x14ac:dyDescent="0.25">
      <c r="C129" t="s">
        <v>2717</v>
      </c>
      <c r="D129" t="s">
        <v>2612</v>
      </c>
      <c r="E129" t="s">
        <v>2676</v>
      </c>
      <c r="F129"/>
      <c r="G129" t="s">
        <v>2662</v>
      </c>
      <c r="H129"/>
      <c r="I129" t="s">
        <v>1849</v>
      </c>
      <c r="J129" s="342">
        <v>1557903757.5</v>
      </c>
    </row>
    <row r="130" spans="3:10" x14ac:dyDescent="0.25">
      <c r="C130" t="s">
        <v>2717</v>
      </c>
      <c r="D130" t="s">
        <v>2613</v>
      </c>
      <c r="E130" t="s">
        <v>2713</v>
      </c>
      <c r="F130"/>
      <c r="G130" t="s">
        <v>2662</v>
      </c>
      <c r="H130"/>
      <c r="I130" t="s">
        <v>1849</v>
      </c>
      <c r="J130" s="342">
        <v>16009093</v>
      </c>
    </row>
    <row r="131" spans="3:10" x14ac:dyDescent="0.25">
      <c r="C131" t="s">
        <v>2717</v>
      </c>
      <c r="D131" t="s">
        <v>2613</v>
      </c>
      <c r="E131" t="s">
        <v>2677</v>
      </c>
      <c r="F131"/>
      <c r="G131" t="s">
        <v>2662</v>
      </c>
      <c r="H131"/>
      <c r="I131" t="s">
        <v>1849</v>
      </c>
      <c r="J131" s="342">
        <v>8573760</v>
      </c>
    </row>
    <row r="132" spans="3:10" x14ac:dyDescent="0.25">
      <c r="C132" t="s">
        <v>2717</v>
      </c>
      <c r="D132" t="s">
        <v>2613</v>
      </c>
      <c r="E132" t="s">
        <v>2714</v>
      </c>
      <c r="F132"/>
      <c r="G132" t="s">
        <v>2662</v>
      </c>
      <c r="H132"/>
      <c r="I132" t="s">
        <v>1849</v>
      </c>
      <c r="J132" s="342">
        <v>107228548</v>
      </c>
    </row>
    <row r="133" spans="3:10" x14ac:dyDescent="0.25">
      <c r="C133" t="s">
        <v>2717</v>
      </c>
      <c r="D133" t="s">
        <v>2613</v>
      </c>
      <c r="E133" t="s">
        <v>2718</v>
      </c>
      <c r="F133"/>
      <c r="G133" t="s">
        <v>2662</v>
      </c>
      <c r="H133"/>
      <c r="I133" t="s">
        <v>1849</v>
      </c>
      <c r="J133" s="342">
        <v>1280000</v>
      </c>
    </row>
    <row r="134" spans="3:10" x14ac:dyDescent="0.25">
      <c r="C134" t="s">
        <v>2717</v>
      </c>
      <c r="D134" t="s">
        <v>2615</v>
      </c>
      <c r="E134" t="s">
        <v>2678</v>
      </c>
      <c r="F134"/>
      <c r="G134" t="s">
        <v>2662</v>
      </c>
      <c r="H134"/>
      <c r="I134" t="s">
        <v>1849</v>
      </c>
      <c r="J134" s="342">
        <v>175531218</v>
      </c>
    </row>
    <row r="135" spans="3:10" x14ac:dyDescent="0.25">
      <c r="C135" t="s">
        <v>2717</v>
      </c>
      <c r="D135" t="s">
        <v>2615</v>
      </c>
      <c r="E135" t="s">
        <v>2719</v>
      </c>
      <c r="F135"/>
      <c r="G135" t="s">
        <v>2662</v>
      </c>
      <c r="H135"/>
      <c r="I135" t="s">
        <v>1849</v>
      </c>
      <c r="J135" s="342">
        <v>75227664</v>
      </c>
    </row>
    <row r="136" spans="3:10" x14ac:dyDescent="0.25">
      <c r="C136" t="s">
        <v>2717</v>
      </c>
      <c r="D136" t="s">
        <v>2611</v>
      </c>
      <c r="E136" t="s">
        <v>2681</v>
      </c>
      <c r="F136"/>
      <c r="G136" t="s">
        <v>2662</v>
      </c>
      <c r="H136"/>
      <c r="I136" t="s">
        <v>1849</v>
      </c>
      <c r="J136" s="342">
        <v>216030360</v>
      </c>
    </row>
    <row r="137" spans="3:10" x14ac:dyDescent="0.25">
      <c r="C137" t="s">
        <v>2717</v>
      </c>
      <c r="D137" t="s">
        <v>2697</v>
      </c>
      <c r="E137" t="s">
        <v>2698</v>
      </c>
      <c r="F137"/>
      <c r="G137" t="s">
        <v>2662</v>
      </c>
      <c r="H137"/>
      <c r="I137" t="s">
        <v>1849</v>
      </c>
      <c r="J137" s="342">
        <v>176200509</v>
      </c>
    </row>
    <row r="138" spans="3:10" x14ac:dyDescent="0.25">
      <c r="C138" t="s">
        <v>2717</v>
      </c>
      <c r="D138"/>
      <c r="E138" t="s">
        <v>2720</v>
      </c>
      <c r="F138"/>
      <c r="G138" t="s">
        <v>2662</v>
      </c>
      <c r="H138"/>
      <c r="I138" t="s">
        <v>1849</v>
      </c>
      <c r="J138" s="342">
        <v>833328494</v>
      </c>
    </row>
    <row r="139" spans="3:10" x14ac:dyDescent="0.25">
      <c r="C139" t="s">
        <v>2717</v>
      </c>
      <c r="D139" t="s">
        <v>2613</v>
      </c>
      <c r="E139" t="s">
        <v>2686</v>
      </c>
      <c r="F139"/>
      <c r="G139" t="s">
        <v>2662</v>
      </c>
      <c r="H139"/>
      <c r="I139" t="s">
        <v>1849</v>
      </c>
      <c r="J139" s="342">
        <v>954729950</v>
      </c>
    </row>
    <row r="140" spans="3:10" x14ac:dyDescent="0.25">
      <c r="C140" t="s">
        <v>2717</v>
      </c>
      <c r="D140" t="s">
        <v>2614</v>
      </c>
      <c r="E140" t="s">
        <v>2687</v>
      </c>
      <c r="F140"/>
      <c r="G140" t="s">
        <v>2662</v>
      </c>
      <c r="H140"/>
      <c r="I140" t="s">
        <v>1849</v>
      </c>
      <c r="J140" s="342">
        <v>510131440</v>
      </c>
    </row>
    <row r="141" spans="3:10" x14ac:dyDescent="0.25">
      <c r="C141" t="s">
        <v>2717</v>
      </c>
      <c r="D141" t="s">
        <v>2708</v>
      </c>
      <c r="E141" t="s">
        <v>2708</v>
      </c>
      <c r="F141"/>
      <c r="G141" t="s">
        <v>2662</v>
      </c>
      <c r="H141"/>
      <c r="I141" t="s">
        <v>1849</v>
      </c>
      <c r="J141" s="342">
        <v>36437960</v>
      </c>
    </row>
    <row r="142" spans="3:10" x14ac:dyDescent="0.25">
      <c r="C142" t="s">
        <v>2717</v>
      </c>
      <c r="D142" t="s">
        <v>2688</v>
      </c>
      <c r="E142" t="s">
        <v>2689</v>
      </c>
      <c r="F142"/>
      <c r="G142" t="s">
        <v>2662</v>
      </c>
      <c r="H142"/>
      <c r="I142" t="s">
        <v>1849</v>
      </c>
      <c r="J142" s="342">
        <v>156149670</v>
      </c>
    </row>
    <row r="143" spans="3:10" x14ac:dyDescent="0.25">
      <c r="C143" t="s">
        <v>2717</v>
      </c>
      <c r="D143" t="s">
        <v>2690</v>
      </c>
      <c r="E143" t="s">
        <v>2692</v>
      </c>
      <c r="F143"/>
      <c r="G143" t="s">
        <v>2662</v>
      </c>
      <c r="H143"/>
      <c r="I143" t="s">
        <v>1849</v>
      </c>
      <c r="J143" s="342">
        <v>481498663</v>
      </c>
    </row>
    <row r="144" spans="3:10" x14ac:dyDescent="0.25">
      <c r="C144" t="s">
        <v>2721</v>
      </c>
      <c r="D144" t="s">
        <v>2613</v>
      </c>
      <c r="E144" t="s">
        <v>2706</v>
      </c>
      <c r="F144"/>
      <c r="G144" t="s">
        <v>2662</v>
      </c>
      <c r="H144"/>
      <c r="I144" t="s">
        <v>1849</v>
      </c>
      <c r="J144" s="342">
        <v>19342894.149999999</v>
      </c>
    </row>
    <row r="145" spans="3:10" x14ac:dyDescent="0.25">
      <c r="C145" t="s">
        <v>2721</v>
      </c>
      <c r="D145" t="s">
        <v>2613</v>
      </c>
      <c r="E145" t="s">
        <v>2722</v>
      </c>
      <c r="F145"/>
      <c r="G145" t="s">
        <v>2662</v>
      </c>
      <c r="H145"/>
      <c r="I145" t="s">
        <v>1849</v>
      </c>
      <c r="J145" s="342">
        <v>100000.01999999999</v>
      </c>
    </row>
    <row r="146" spans="3:10" x14ac:dyDescent="0.25">
      <c r="C146" t="s">
        <v>2721</v>
      </c>
      <c r="D146" t="s">
        <v>2613</v>
      </c>
      <c r="E146" t="s">
        <v>2694</v>
      </c>
      <c r="F146"/>
      <c r="G146" t="s">
        <v>2662</v>
      </c>
      <c r="H146"/>
      <c r="I146" t="s">
        <v>1849</v>
      </c>
      <c r="J146" s="342">
        <v>2566000</v>
      </c>
    </row>
    <row r="147" spans="3:10" x14ac:dyDescent="0.25">
      <c r="C147" t="s">
        <v>2721</v>
      </c>
      <c r="D147" t="s">
        <v>2612</v>
      </c>
      <c r="E147" t="s">
        <v>2670</v>
      </c>
      <c r="F147"/>
      <c r="G147" t="s">
        <v>2662</v>
      </c>
      <c r="H147"/>
      <c r="I147" t="s">
        <v>1849</v>
      </c>
      <c r="J147" s="342">
        <v>79767894</v>
      </c>
    </row>
    <row r="148" spans="3:10" x14ac:dyDescent="0.25">
      <c r="C148" t="s">
        <v>2721</v>
      </c>
      <c r="D148" t="s">
        <v>2612</v>
      </c>
      <c r="E148" t="s">
        <v>2673</v>
      </c>
      <c r="F148"/>
      <c r="G148" t="s">
        <v>2662</v>
      </c>
      <c r="H148"/>
      <c r="I148" t="s">
        <v>1849</v>
      </c>
      <c r="J148" s="342">
        <v>33277284</v>
      </c>
    </row>
    <row r="149" spans="3:10" x14ac:dyDescent="0.25">
      <c r="C149" t="s">
        <v>2721</v>
      </c>
      <c r="D149" t="s">
        <v>2648</v>
      </c>
      <c r="E149" t="s">
        <v>2723</v>
      </c>
      <c r="F149"/>
      <c r="G149" t="s">
        <v>2662</v>
      </c>
      <c r="H149"/>
      <c r="I149" t="s">
        <v>1849</v>
      </c>
      <c r="J149" s="342">
        <v>988222650</v>
      </c>
    </row>
    <row r="150" spans="3:10" x14ac:dyDescent="0.25">
      <c r="C150" t="s">
        <v>2721</v>
      </c>
      <c r="D150" t="s">
        <v>2682</v>
      </c>
      <c r="E150" t="s">
        <v>2683</v>
      </c>
      <c r="F150"/>
      <c r="G150" t="s">
        <v>2662</v>
      </c>
      <c r="H150"/>
      <c r="I150" t="s">
        <v>1849</v>
      </c>
      <c r="J150" s="342">
        <v>4725000</v>
      </c>
    </row>
    <row r="151" spans="3:10" x14ac:dyDescent="0.25">
      <c r="C151" t="s">
        <v>2721</v>
      </c>
      <c r="D151" t="s">
        <v>2613</v>
      </c>
      <c r="E151" t="s">
        <v>2701</v>
      </c>
      <c r="F151"/>
      <c r="G151" t="s">
        <v>2662</v>
      </c>
      <c r="H151"/>
      <c r="I151" t="s">
        <v>1849</v>
      </c>
      <c r="J151" s="342">
        <v>80000</v>
      </c>
    </row>
    <row r="152" spans="3:10" x14ac:dyDescent="0.25">
      <c r="C152" t="s">
        <v>2721</v>
      </c>
      <c r="D152" t="s">
        <v>2613</v>
      </c>
      <c r="E152" t="s">
        <v>2702</v>
      </c>
      <c r="F152"/>
      <c r="G152" t="s">
        <v>2662</v>
      </c>
      <c r="H152"/>
      <c r="I152" t="s">
        <v>1849</v>
      </c>
      <c r="J152" s="342">
        <v>2192888</v>
      </c>
    </row>
    <row r="153" spans="3:10" x14ac:dyDescent="0.25">
      <c r="C153" t="s">
        <v>2721</v>
      </c>
      <c r="D153" t="s">
        <v>2613</v>
      </c>
      <c r="E153" t="s">
        <v>2686</v>
      </c>
      <c r="F153"/>
      <c r="G153" t="s">
        <v>2662</v>
      </c>
      <c r="H153"/>
      <c r="I153" t="s">
        <v>1849</v>
      </c>
      <c r="J153" s="342">
        <v>532999885</v>
      </c>
    </row>
    <row r="154" spans="3:10" x14ac:dyDescent="0.25">
      <c r="C154" t="s">
        <v>2721</v>
      </c>
      <c r="D154" t="s">
        <v>2614</v>
      </c>
      <c r="E154" t="s">
        <v>2687</v>
      </c>
      <c r="F154"/>
      <c r="G154" t="s">
        <v>2662</v>
      </c>
      <c r="H154"/>
      <c r="I154" t="s">
        <v>1849</v>
      </c>
      <c r="J154" s="342">
        <v>205965483.50340003</v>
      </c>
    </row>
    <row r="155" spans="3:10" x14ac:dyDescent="0.25">
      <c r="C155" t="s">
        <v>2721</v>
      </c>
      <c r="D155" t="s">
        <v>2708</v>
      </c>
      <c r="E155" t="s">
        <v>2708</v>
      </c>
      <c r="F155"/>
      <c r="G155" t="s">
        <v>2662</v>
      </c>
      <c r="H155"/>
      <c r="I155" t="s">
        <v>1849</v>
      </c>
      <c r="J155" s="342">
        <v>14711820.3081</v>
      </c>
    </row>
    <row r="156" spans="3:10" x14ac:dyDescent="0.25">
      <c r="C156" t="s">
        <v>2721</v>
      </c>
      <c r="D156" t="s">
        <v>2688</v>
      </c>
      <c r="E156" t="s">
        <v>2689</v>
      </c>
      <c r="F156"/>
      <c r="G156" t="s">
        <v>2662</v>
      </c>
      <c r="H156"/>
      <c r="I156" t="s">
        <v>1849</v>
      </c>
      <c r="J156" s="342">
        <v>190490564.03999996</v>
      </c>
    </row>
    <row r="157" spans="3:10" x14ac:dyDescent="0.25">
      <c r="C157" t="s">
        <v>2721</v>
      </c>
      <c r="D157" t="s">
        <v>2690</v>
      </c>
      <c r="E157" t="s">
        <v>2691</v>
      </c>
      <c r="F157"/>
      <c r="G157" t="s">
        <v>2662</v>
      </c>
      <c r="H157"/>
      <c r="I157" t="s">
        <v>1849</v>
      </c>
      <c r="J157" s="342">
        <v>6646000</v>
      </c>
    </row>
    <row r="158" spans="3:10" x14ac:dyDescent="0.25">
      <c r="C158" t="s">
        <v>2721</v>
      </c>
      <c r="D158" t="s">
        <v>2690</v>
      </c>
      <c r="E158" t="s">
        <v>2692</v>
      </c>
      <c r="F158"/>
      <c r="G158" t="s">
        <v>2662</v>
      </c>
      <c r="H158"/>
      <c r="I158" t="s">
        <v>1849</v>
      </c>
      <c r="J158" s="342">
        <v>18650497</v>
      </c>
    </row>
    <row r="159" spans="3:10" x14ac:dyDescent="0.25">
      <c r="C159" t="s">
        <v>2724</v>
      </c>
      <c r="D159" t="s">
        <v>2613</v>
      </c>
      <c r="E159" t="s">
        <v>2667</v>
      </c>
      <c r="F159"/>
      <c r="G159" t="s">
        <v>2662</v>
      </c>
      <c r="H159"/>
      <c r="I159" t="s">
        <v>1849</v>
      </c>
      <c r="J159" s="342">
        <v>150000</v>
      </c>
    </row>
    <row r="160" spans="3:10" x14ac:dyDescent="0.25">
      <c r="C160" t="s">
        <v>2724</v>
      </c>
      <c r="D160" t="s">
        <v>2613</v>
      </c>
      <c r="E160" t="s">
        <v>2694</v>
      </c>
      <c r="F160"/>
      <c r="G160" t="s">
        <v>2662</v>
      </c>
      <c r="H160"/>
      <c r="I160" t="s">
        <v>1849</v>
      </c>
      <c r="J160" s="342">
        <v>2800000</v>
      </c>
    </row>
    <row r="161" spans="3:10" x14ac:dyDescent="0.25">
      <c r="C161" t="s">
        <v>2724</v>
      </c>
      <c r="D161" t="s">
        <v>2613</v>
      </c>
      <c r="E161" t="s">
        <v>2725</v>
      </c>
      <c r="F161"/>
      <c r="G161" t="s">
        <v>2662</v>
      </c>
      <c r="H161"/>
      <c r="I161" t="s">
        <v>1849</v>
      </c>
      <c r="J161" s="342">
        <v>5660131.3499999996</v>
      </c>
    </row>
    <row r="162" spans="3:10" x14ac:dyDescent="0.25">
      <c r="C162" t="s">
        <v>2724</v>
      </c>
      <c r="D162" t="s">
        <v>2611</v>
      </c>
      <c r="E162" t="s">
        <v>2681</v>
      </c>
      <c r="F162"/>
      <c r="G162" t="s">
        <v>2662</v>
      </c>
      <c r="H162"/>
      <c r="I162" t="s">
        <v>1849</v>
      </c>
      <c r="J162" s="342">
        <v>722534402</v>
      </c>
    </row>
    <row r="163" spans="3:10" x14ac:dyDescent="0.25">
      <c r="C163" t="s">
        <v>2724</v>
      </c>
      <c r="D163" t="s">
        <v>2682</v>
      </c>
      <c r="E163" t="s">
        <v>2726</v>
      </c>
      <c r="F163"/>
      <c r="G163" t="s">
        <v>2662</v>
      </c>
      <c r="H163"/>
      <c r="I163" t="s">
        <v>1849</v>
      </c>
      <c r="J163" s="342">
        <v>3605692.32</v>
      </c>
    </row>
    <row r="164" spans="3:10" x14ac:dyDescent="0.25">
      <c r="C164" t="s">
        <v>2724</v>
      </c>
      <c r="D164" t="s">
        <v>2613</v>
      </c>
      <c r="E164" t="s">
        <v>2686</v>
      </c>
      <c r="F164"/>
      <c r="G164" t="s">
        <v>2662</v>
      </c>
      <c r="H164"/>
      <c r="I164" t="s">
        <v>1849</v>
      </c>
      <c r="J164" s="342">
        <v>119690</v>
      </c>
    </row>
    <row r="165" spans="3:10" x14ac:dyDescent="0.25">
      <c r="C165" t="s">
        <v>2724</v>
      </c>
      <c r="D165" t="s">
        <v>2614</v>
      </c>
      <c r="E165" t="s">
        <v>2687</v>
      </c>
      <c r="F165"/>
      <c r="G165" t="s">
        <v>2662</v>
      </c>
      <c r="H165"/>
      <c r="I165" t="s">
        <v>1849</v>
      </c>
      <c r="J165" s="342">
        <v>1681753.66</v>
      </c>
    </row>
    <row r="166" spans="3:10" x14ac:dyDescent="0.25">
      <c r="C166" t="s">
        <v>2724</v>
      </c>
      <c r="D166" t="s">
        <v>2708</v>
      </c>
      <c r="E166" t="s">
        <v>2708</v>
      </c>
      <c r="F166"/>
      <c r="G166" t="s">
        <v>2662</v>
      </c>
      <c r="H166"/>
      <c r="I166" t="s">
        <v>1849</v>
      </c>
      <c r="J166" s="342">
        <v>129365.67</v>
      </c>
    </row>
    <row r="167" spans="3:10" x14ac:dyDescent="0.25">
      <c r="C167" t="s">
        <v>2724</v>
      </c>
      <c r="D167" t="s">
        <v>2688</v>
      </c>
      <c r="E167" t="s">
        <v>2689</v>
      </c>
      <c r="F167"/>
      <c r="G167" t="s">
        <v>2662</v>
      </c>
      <c r="H167"/>
      <c r="I167" t="s">
        <v>1849</v>
      </c>
      <c r="J167" s="342">
        <v>646828.32999999996</v>
      </c>
    </row>
    <row r="168" spans="3:10" x14ac:dyDescent="0.25">
      <c r="C168" t="s">
        <v>2727</v>
      </c>
      <c r="D168" t="s">
        <v>2613</v>
      </c>
      <c r="E168" t="s">
        <v>2667</v>
      </c>
      <c r="F168"/>
      <c r="G168" t="s">
        <v>2662</v>
      </c>
      <c r="H168"/>
      <c r="I168" t="s">
        <v>1849</v>
      </c>
      <c r="J168" s="342">
        <v>3883155917.04</v>
      </c>
    </row>
    <row r="169" spans="3:10" x14ac:dyDescent="0.25">
      <c r="C169" t="s">
        <v>2727</v>
      </c>
      <c r="D169" t="s">
        <v>2613</v>
      </c>
      <c r="E169" t="s">
        <v>2710</v>
      </c>
      <c r="F169"/>
      <c r="G169" t="s">
        <v>2662</v>
      </c>
      <c r="H169"/>
      <c r="I169" t="s">
        <v>1849</v>
      </c>
      <c r="J169" s="342">
        <v>365118798.86000001</v>
      </c>
    </row>
    <row r="170" spans="3:10" x14ac:dyDescent="0.25">
      <c r="C170" t="s">
        <v>2727</v>
      </c>
      <c r="D170" t="s">
        <v>2612</v>
      </c>
      <c r="E170" t="s">
        <v>2674</v>
      </c>
      <c r="F170"/>
      <c r="G170" t="s">
        <v>2662</v>
      </c>
      <c r="H170"/>
      <c r="I170" t="s">
        <v>1849</v>
      </c>
      <c r="J170" s="342">
        <v>4927248436.3100023</v>
      </c>
    </row>
    <row r="171" spans="3:10" x14ac:dyDescent="0.25">
      <c r="C171" t="s">
        <v>2727</v>
      </c>
      <c r="D171" t="s">
        <v>2613</v>
      </c>
      <c r="E171" t="s">
        <v>2675</v>
      </c>
      <c r="F171"/>
      <c r="G171" t="s">
        <v>2662</v>
      </c>
      <c r="H171"/>
      <c r="I171" t="s">
        <v>1849</v>
      </c>
      <c r="J171" s="342">
        <v>901820361.34233201</v>
      </c>
    </row>
    <row r="172" spans="3:10" x14ac:dyDescent="0.25">
      <c r="C172" t="s">
        <v>2727</v>
      </c>
      <c r="D172" t="s">
        <v>2613</v>
      </c>
      <c r="E172" t="s">
        <v>2725</v>
      </c>
      <c r="F172"/>
      <c r="G172" t="s">
        <v>2662</v>
      </c>
      <c r="H172"/>
      <c r="I172" t="s">
        <v>1849</v>
      </c>
      <c r="J172" s="342">
        <v>1261792</v>
      </c>
    </row>
    <row r="173" spans="3:10" x14ac:dyDescent="0.25">
      <c r="C173" t="s">
        <v>2727</v>
      </c>
      <c r="D173" t="s">
        <v>2613</v>
      </c>
      <c r="E173" t="s">
        <v>2713</v>
      </c>
      <c r="F173"/>
      <c r="G173" t="s">
        <v>2662</v>
      </c>
      <c r="H173"/>
      <c r="I173" t="s">
        <v>1849</v>
      </c>
      <c r="J173" s="342">
        <v>15208680</v>
      </c>
    </row>
    <row r="174" spans="3:10" x14ac:dyDescent="0.25">
      <c r="C174" t="s">
        <v>2727</v>
      </c>
      <c r="D174" t="s">
        <v>2613</v>
      </c>
      <c r="E174" t="s">
        <v>2728</v>
      </c>
      <c r="F174"/>
      <c r="G174" t="s">
        <v>2662</v>
      </c>
      <c r="H174"/>
      <c r="I174" t="s">
        <v>1849</v>
      </c>
      <c r="J174" s="342">
        <v>24730086002.739998</v>
      </c>
    </row>
    <row r="175" spans="3:10" x14ac:dyDescent="0.25">
      <c r="C175" t="s">
        <v>2727</v>
      </c>
      <c r="D175" t="s">
        <v>2615</v>
      </c>
      <c r="E175" t="s">
        <v>2678</v>
      </c>
      <c r="F175"/>
      <c r="G175" t="s">
        <v>2662</v>
      </c>
      <c r="H175"/>
      <c r="I175" t="s">
        <v>1849</v>
      </c>
      <c r="J175" s="342">
        <v>9770064431.609869</v>
      </c>
    </row>
    <row r="176" spans="3:10" x14ac:dyDescent="0.25">
      <c r="C176" t="s">
        <v>2727</v>
      </c>
      <c r="D176" t="s">
        <v>2615</v>
      </c>
      <c r="E176" t="s">
        <v>2719</v>
      </c>
      <c r="F176"/>
      <c r="G176" t="s">
        <v>2662</v>
      </c>
      <c r="H176"/>
      <c r="I176" t="s">
        <v>1849</v>
      </c>
      <c r="J176" s="342">
        <v>4187170470.6899467</v>
      </c>
    </row>
    <row r="177" spans="3:10" x14ac:dyDescent="0.25">
      <c r="C177" t="s">
        <v>2727</v>
      </c>
      <c r="D177" t="s">
        <v>2611</v>
      </c>
      <c r="E177" t="s">
        <v>2681</v>
      </c>
      <c r="F177"/>
      <c r="G177" t="s">
        <v>2662</v>
      </c>
      <c r="H177"/>
      <c r="I177" t="s">
        <v>1849</v>
      </c>
      <c r="J177" s="342">
        <v>846720000</v>
      </c>
    </row>
    <row r="178" spans="3:10" x14ac:dyDescent="0.25">
      <c r="C178" t="s">
        <v>2727</v>
      </c>
      <c r="D178" t="s">
        <v>2697</v>
      </c>
      <c r="E178" t="s">
        <v>2698</v>
      </c>
      <c r="F178"/>
      <c r="G178" t="s">
        <v>2662</v>
      </c>
      <c r="H178"/>
      <c r="I178" t="s">
        <v>1849</v>
      </c>
      <c r="J178" s="342">
        <v>729235693.62</v>
      </c>
    </row>
    <row r="179" spans="3:10" x14ac:dyDescent="0.25">
      <c r="C179" t="s">
        <v>2727</v>
      </c>
      <c r="D179" t="s">
        <v>2682</v>
      </c>
      <c r="E179" t="s">
        <v>2683</v>
      </c>
      <c r="F179"/>
      <c r="G179" t="s">
        <v>2662</v>
      </c>
      <c r="H179"/>
      <c r="I179" t="s">
        <v>1849</v>
      </c>
      <c r="J179" s="342">
        <v>82143750</v>
      </c>
    </row>
    <row r="180" spans="3:10" x14ac:dyDescent="0.25">
      <c r="C180" t="s">
        <v>2727</v>
      </c>
      <c r="D180" t="s">
        <v>2715</v>
      </c>
      <c r="E180" t="s">
        <v>2716</v>
      </c>
      <c r="F180"/>
      <c r="G180" t="s">
        <v>2662</v>
      </c>
      <c r="H180"/>
      <c r="I180" t="s">
        <v>1849</v>
      </c>
      <c r="J180" s="342">
        <v>258146740</v>
      </c>
    </row>
    <row r="181" spans="3:10" x14ac:dyDescent="0.25">
      <c r="C181" t="s">
        <v>2727</v>
      </c>
      <c r="D181" t="s">
        <v>2613</v>
      </c>
      <c r="E181" t="s">
        <v>2729</v>
      </c>
      <c r="F181"/>
      <c r="G181" t="s">
        <v>2662</v>
      </c>
      <c r="H181"/>
      <c r="I181" t="s">
        <v>1849</v>
      </c>
      <c r="J181" s="342">
        <v>8250000</v>
      </c>
    </row>
    <row r="182" spans="3:10" x14ac:dyDescent="0.25">
      <c r="C182" t="s">
        <v>2727</v>
      </c>
      <c r="D182" t="s">
        <v>2613</v>
      </c>
      <c r="E182" t="s">
        <v>2684</v>
      </c>
      <c r="F182"/>
      <c r="G182" t="s">
        <v>2662</v>
      </c>
      <c r="H182"/>
      <c r="I182" t="s">
        <v>1849</v>
      </c>
      <c r="J182" s="342">
        <v>13716873669</v>
      </c>
    </row>
    <row r="183" spans="3:10" x14ac:dyDescent="0.25">
      <c r="C183" t="s">
        <v>2727</v>
      </c>
      <c r="D183" t="s">
        <v>2613</v>
      </c>
      <c r="E183" t="s">
        <v>2730</v>
      </c>
      <c r="F183"/>
      <c r="G183" t="s">
        <v>2662</v>
      </c>
      <c r="H183"/>
      <c r="I183" t="s">
        <v>1849</v>
      </c>
      <c r="J183" s="342">
        <v>650000</v>
      </c>
    </row>
    <row r="184" spans="3:10" x14ac:dyDescent="0.25">
      <c r="C184" t="s">
        <v>2727</v>
      </c>
      <c r="D184" t="s">
        <v>2611</v>
      </c>
      <c r="E184" t="s">
        <v>2731</v>
      </c>
      <c r="F184"/>
      <c r="G184" t="s">
        <v>2662</v>
      </c>
      <c r="H184"/>
      <c r="I184" t="s">
        <v>1849</v>
      </c>
      <c r="J184" s="342">
        <v>17271030</v>
      </c>
    </row>
    <row r="185" spans="3:10" x14ac:dyDescent="0.25">
      <c r="C185" t="s">
        <v>2727</v>
      </c>
      <c r="D185" t="s">
        <v>2613</v>
      </c>
      <c r="E185" t="s">
        <v>2685</v>
      </c>
      <c r="F185"/>
      <c r="G185" t="s">
        <v>2662</v>
      </c>
      <c r="H185"/>
      <c r="I185" t="s">
        <v>1849</v>
      </c>
      <c r="J185" s="342">
        <v>240000</v>
      </c>
    </row>
    <row r="186" spans="3:10" x14ac:dyDescent="0.25">
      <c r="C186" t="s">
        <v>2727</v>
      </c>
      <c r="D186" t="s">
        <v>2613</v>
      </c>
      <c r="E186" t="s">
        <v>2686</v>
      </c>
      <c r="F186"/>
      <c r="G186" t="s">
        <v>2662</v>
      </c>
      <c r="H186"/>
      <c r="I186" t="s">
        <v>1849</v>
      </c>
      <c r="J186" s="342">
        <v>4697391263.8599997</v>
      </c>
    </row>
    <row r="187" spans="3:10" x14ac:dyDescent="0.25">
      <c r="C187" t="s">
        <v>2727</v>
      </c>
      <c r="D187" t="s">
        <v>2614</v>
      </c>
      <c r="E187" t="s">
        <v>2687</v>
      </c>
      <c r="F187"/>
      <c r="G187" t="s">
        <v>2662</v>
      </c>
      <c r="H187"/>
      <c r="I187" t="s">
        <v>1849</v>
      </c>
      <c r="J187" s="342">
        <v>1188522905.8599999</v>
      </c>
    </row>
    <row r="188" spans="3:10" x14ac:dyDescent="0.25">
      <c r="C188" t="s">
        <v>2727</v>
      </c>
      <c r="D188" t="s">
        <v>2708</v>
      </c>
      <c r="E188" t="s">
        <v>2708</v>
      </c>
      <c r="F188"/>
      <c r="G188" t="s">
        <v>2662</v>
      </c>
      <c r="H188"/>
      <c r="I188" t="s">
        <v>1849</v>
      </c>
      <c r="J188" s="342">
        <v>82697692.980000004</v>
      </c>
    </row>
    <row r="189" spans="3:10" x14ac:dyDescent="0.25">
      <c r="C189" t="s">
        <v>2727</v>
      </c>
      <c r="D189" t="s">
        <v>2688</v>
      </c>
      <c r="E189" t="s">
        <v>2689</v>
      </c>
      <c r="F189"/>
      <c r="G189" t="s">
        <v>2662</v>
      </c>
      <c r="H189"/>
      <c r="I189" t="s">
        <v>1849</v>
      </c>
      <c r="J189" s="342">
        <v>25003036.790000003</v>
      </c>
    </row>
    <row r="190" spans="3:10" x14ac:dyDescent="0.25">
      <c r="C190" t="s">
        <v>2727</v>
      </c>
      <c r="D190" t="s">
        <v>2690</v>
      </c>
      <c r="E190" t="s">
        <v>2692</v>
      </c>
      <c r="F190"/>
      <c r="G190" t="s">
        <v>2662</v>
      </c>
      <c r="H190"/>
      <c r="I190" t="s">
        <v>1849</v>
      </c>
      <c r="J190" s="342">
        <v>1197620355.5</v>
      </c>
    </row>
    <row r="191" spans="3:10" x14ac:dyDescent="0.25">
      <c r="C191" t="s">
        <v>2732</v>
      </c>
      <c r="D191" t="s">
        <v>2613</v>
      </c>
      <c r="E191" t="s">
        <v>2667</v>
      </c>
      <c r="F191"/>
      <c r="G191" t="s">
        <v>2662</v>
      </c>
      <c r="H191"/>
      <c r="I191" t="s">
        <v>1849</v>
      </c>
      <c r="J191" s="342">
        <v>28047508</v>
      </c>
    </row>
    <row r="192" spans="3:10" x14ac:dyDescent="0.25">
      <c r="C192" t="s">
        <v>2732</v>
      </c>
      <c r="D192" t="s">
        <v>2613</v>
      </c>
      <c r="E192" t="s">
        <v>2668</v>
      </c>
      <c r="F192"/>
      <c r="G192" t="s">
        <v>2662</v>
      </c>
      <c r="H192"/>
      <c r="I192" t="s">
        <v>1849</v>
      </c>
      <c r="J192" s="342">
        <v>29797400.010000002</v>
      </c>
    </row>
    <row r="193" spans="3:10" x14ac:dyDescent="0.25">
      <c r="C193" t="s">
        <v>2732</v>
      </c>
      <c r="D193" t="s">
        <v>2613</v>
      </c>
      <c r="E193" t="s">
        <v>2672</v>
      </c>
      <c r="F193"/>
      <c r="G193" t="s">
        <v>2662</v>
      </c>
      <c r="H193"/>
      <c r="I193" t="s">
        <v>1849</v>
      </c>
      <c r="J193" s="342">
        <v>1846574084.27</v>
      </c>
    </row>
    <row r="194" spans="3:10" x14ac:dyDescent="0.25">
      <c r="C194" t="s">
        <v>2732</v>
      </c>
      <c r="D194" t="s">
        <v>2615</v>
      </c>
      <c r="E194" t="s">
        <v>2678</v>
      </c>
      <c r="F194"/>
      <c r="G194" t="s">
        <v>2662</v>
      </c>
      <c r="H194"/>
      <c r="I194" t="s">
        <v>1849</v>
      </c>
      <c r="J194" s="342">
        <v>2362200</v>
      </c>
    </row>
    <row r="195" spans="3:10" x14ac:dyDescent="0.25">
      <c r="C195" t="s">
        <v>2732</v>
      </c>
      <c r="D195" t="s">
        <v>2611</v>
      </c>
      <c r="E195" t="s">
        <v>2681</v>
      </c>
      <c r="F195"/>
      <c r="G195" t="s">
        <v>2662</v>
      </c>
      <c r="H195"/>
      <c r="I195" t="s">
        <v>1849</v>
      </c>
      <c r="J195" s="342">
        <v>1236628800</v>
      </c>
    </row>
    <row r="196" spans="3:10" x14ac:dyDescent="0.25">
      <c r="C196" t="s">
        <v>2732</v>
      </c>
      <c r="D196" t="s">
        <v>2613</v>
      </c>
      <c r="E196" t="s">
        <v>2684</v>
      </c>
      <c r="F196"/>
      <c r="G196" t="s">
        <v>2662</v>
      </c>
      <c r="H196"/>
      <c r="I196" t="s">
        <v>1849</v>
      </c>
      <c r="J196" s="342">
        <v>1000000</v>
      </c>
    </row>
    <row r="197" spans="3:10" x14ac:dyDescent="0.25">
      <c r="C197" t="s">
        <v>2732</v>
      </c>
      <c r="D197" t="s">
        <v>2613</v>
      </c>
      <c r="E197" t="s">
        <v>2685</v>
      </c>
      <c r="F197"/>
      <c r="G197" t="s">
        <v>2662</v>
      </c>
      <c r="H197"/>
      <c r="I197" t="s">
        <v>1849</v>
      </c>
      <c r="J197" s="342">
        <v>1958400</v>
      </c>
    </row>
    <row r="198" spans="3:10" x14ac:dyDescent="0.25">
      <c r="C198" t="s">
        <v>2732</v>
      </c>
      <c r="D198" t="s">
        <v>2613</v>
      </c>
      <c r="E198" t="s">
        <v>2733</v>
      </c>
      <c r="F198"/>
      <c r="G198" t="s">
        <v>2662</v>
      </c>
      <c r="H198"/>
      <c r="I198" t="s">
        <v>1849</v>
      </c>
      <c r="J198" s="342">
        <v>574000</v>
      </c>
    </row>
    <row r="199" spans="3:10" x14ac:dyDescent="0.25">
      <c r="C199" t="s">
        <v>2732</v>
      </c>
      <c r="D199" t="s">
        <v>2613</v>
      </c>
      <c r="E199" t="s">
        <v>2686</v>
      </c>
      <c r="F199"/>
      <c r="G199" t="s">
        <v>2662</v>
      </c>
      <c r="H199"/>
      <c r="I199" t="s">
        <v>1849</v>
      </c>
      <c r="J199" s="342">
        <v>124000</v>
      </c>
    </row>
    <row r="200" spans="3:10" x14ac:dyDescent="0.25">
      <c r="C200" t="s">
        <v>2732</v>
      </c>
      <c r="D200" t="s">
        <v>2614</v>
      </c>
      <c r="E200" t="s">
        <v>2687</v>
      </c>
      <c r="F200"/>
      <c r="G200" t="s">
        <v>2662</v>
      </c>
      <c r="H200"/>
      <c r="I200" t="s">
        <v>1849</v>
      </c>
      <c r="J200" s="342">
        <v>420000</v>
      </c>
    </row>
    <row r="201" spans="3:10" x14ac:dyDescent="0.25">
      <c r="C201" t="s">
        <v>2732</v>
      </c>
      <c r="D201" t="s">
        <v>2708</v>
      </c>
      <c r="E201" t="s">
        <v>2708</v>
      </c>
      <c r="F201"/>
      <c r="G201" t="s">
        <v>2662</v>
      </c>
      <c r="H201"/>
      <c r="I201" t="s">
        <v>1849</v>
      </c>
      <c r="J201" s="342">
        <v>30000</v>
      </c>
    </row>
    <row r="202" spans="3:10" x14ac:dyDescent="0.25">
      <c r="C202" t="s">
        <v>2646</v>
      </c>
      <c r="D202" t="s">
        <v>2613</v>
      </c>
      <c r="E202" t="s">
        <v>2668</v>
      </c>
      <c r="F202"/>
      <c r="G202" t="s">
        <v>2662</v>
      </c>
      <c r="H202"/>
      <c r="I202" t="s">
        <v>1849</v>
      </c>
      <c r="J202" s="342">
        <v>1792807.22</v>
      </c>
    </row>
    <row r="203" spans="3:10" x14ac:dyDescent="0.25">
      <c r="C203" t="s">
        <v>2646</v>
      </c>
      <c r="D203" t="s">
        <v>2613</v>
      </c>
      <c r="E203" t="s">
        <v>2712</v>
      </c>
      <c r="F203"/>
      <c r="G203" t="s">
        <v>2662</v>
      </c>
      <c r="H203"/>
      <c r="I203" t="s">
        <v>1849</v>
      </c>
      <c r="J203" s="342">
        <v>25569742</v>
      </c>
    </row>
    <row r="204" spans="3:10" x14ac:dyDescent="0.25">
      <c r="C204" t="s">
        <v>2646</v>
      </c>
      <c r="D204" t="s">
        <v>2613</v>
      </c>
      <c r="E204" t="s">
        <v>2694</v>
      </c>
      <c r="F204"/>
      <c r="G204" t="s">
        <v>2662</v>
      </c>
      <c r="H204"/>
      <c r="I204" t="s">
        <v>1849</v>
      </c>
      <c r="J204" s="342">
        <v>4510168</v>
      </c>
    </row>
    <row r="205" spans="3:10" x14ac:dyDescent="0.25">
      <c r="C205" t="s">
        <v>2646</v>
      </c>
      <c r="D205" t="s">
        <v>2612</v>
      </c>
      <c r="E205" t="s">
        <v>2670</v>
      </c>
      <c r="F205"/>
      <c r="G205" t="s">
        <v>2662</v>
      </c>
      <c r="H205"/>
      <c r="I205" t="s">
        <v>1849</v>
      </c>
      <c r="J205" s="342">
        <v>341449261.48999995</v>
      </c>
    </row>
    <row r="206" spans="3:10" x14ac:dyDescent="0.25">
      <c r="C206" t="s">
        <v>2646</v>
      </c>
      <c r="D206" t="s">
        <v>2613</v>
      </c>
      <c r="E206" t="s">
        <v>2671</v>
      </c>
      <c r="F206"/>
      <c r="G206" t="s">
        <v>2662</v>
      </c>
      <c r="H206"/>
      <c r="I206" t="s">
        <v>1849</v>
      </c>
      <c r="J206" s="342">
        <v>520723</v>
      </c>
    </row>
    <row r="207" spans="3:10" x14ac:dyDescent="0.25">
      <c r="C207" t="s">
        <v>2646</v>
      </c>
      <c r="D207" t="s">
        <v>2613</v>
      </c>
      <c r="E207" t="s">
        <v>2672</v>
      </c>
      <c r="F207"/>
      <c r="G207" t="s">
        <v>2662</v>
      </c>
      <c r="H207"/>
      <c r="I207" t="s">
        <v>1849</v>
      </c>
      <c r="J207" s="342">
        <v>1475178732.4300001</v>
      </c>
    </row>
    <row r="208" spans="3:10" x14ac:dyDescent="0.25">
      <c r="C208" t="s">
        <v>2646</v>
      </c>
      <c r="D208" t="s">
        <v>2611</v>
      </c>
      <c r="E208" t="s">
        <v>2681</v>
      </c>
      <c r="F208"/>
      <c r="G208" t="s">
        <v>2662</v>
      </c>
      <c r="H208"/>
      <c r="I208" t="s">
        <v>1849</v>
      </c>
      <c r="J208" s="342">
        <v>31042560</v>
      </c>
    </row>
    <row r="209" spans="2:11" x14ac:dyDescent="0.25">
      <c r="C209" t="s">
        <v>2646</v>
      </c>
      <c r="D209" t="s">
        <v>2613</v>
      </c>
      <c r="E209" t="s">
        <v>2686</v>
      </c>
      <c r="F209"/>
      <c r="G209" t="s">
        <v>2662</v>
      </c>
      <c r="H209"/>
      <c r="I209" t="s">
        <v>1849</v>
      </c>
      <c r="J209" s="342">
        <v>131766400</v>
      </c>
    </row>
    <row r="210" spans="2:11" x14ac:dyDescent="0.25">
      <c r="C210" t="s">
        <v>2646</v>
      </c>
      <c r="D210" t="s">
        <v>2614</v>
      </c>
      <c r="E210" t="s">
        <v>2687</v>
      </c>
      <c r="F210"/>
      <c r="G210" t="s">
        <v>2662</v>
      </c>
      <c r="H210"/>
      <c r="I210" t="s">
        <v>1849</v>
      </c>
      <c r="J210" s="342">
        <v>222061978.09999999</v>
      </c>
    </row>
    <row r="211" spans="2:11" x14ac:dyDescent="0.25">
      <c r="C211" t="s">
        <v>2646</v>
      </c>
      <c r="D211" t="s">
        <v>2688</v>
      </c>
      <c r="E211" t="s">
        <v>2689</v>
      </c>
      <c r="F211"/>
      <c r="G211" t="s">
        <v>2662</v>
      </c>
      <c r="H211"/>
      <c r="I211" t="s">
        <v>1849</v>
      </c>
      <c r="J211" s="342">
        <v>70289632.145002246</v>
      </c>
    </row>
    <row r="212" spans="2:11" x14ac:dyDescent="0.25">
      <c r="E212" s="216"/>
      <c r="J212" s="343"/>
    </row>
    <row r="213" spans="2:11" x14ac:dyDescent="0.25">
      <c r="B213" s="222">
        <f>VLOOKUP(C213,Companies[],3,FALSE)</f>
        <v>0</v>
      </c>
      <c r="C213" s="222" t="s">
        <v>2075</v>
      </c>
      <c r="H213" s="222"/>
      <c r="J213" s="343"/>
    </row>
    <row r="214" spans="2:11" ht="15" thickBot="1" x14ac:dyDescent="0.3">
      <c r="G214" s="217"/>
    </row>
    <row r="215" spans="2:11" ht="17.25" thickBot="1" x14ac:dyDescent="0.35">
      <c r="G215" s="217"/>
      <c r="I215" s="223" t="s">
        <v>2542</v>
      </c>
      <c r="J215" s="225"/>
      <c r="K215" s="243">
        <f>SUMIF(Table10[Devise de déclaration],"USD",Table10[Valeur de revenus])+(IFERROR(SUMIF(Table10[Devise de déclaration],"&lt;&gt;USD",Table10[Valeur de revenus])/'Partie 1 - Présentation'!$E$51,0))</f>
        <v>113405033.77242595</v>
      </c>
    </row>
    <row r="216" spans="2:11" ht="17.25" thickBot="1" x14ac:dyDescent="0.35">
      <c r="G216" s="217"/>
      <c r="I216" s="225"/>
      <c r="J216" s="289"/>
      <c r="K216" s="290"/>
    </row>
    <row r="217" spans="2:11" ht="17.25" thickBot="1" x14ac:dyDescent="0.35">
      <c r="G217" s="217"/>
      <c r="I217" s="223" t="str">
        <f>"Total en "&amp;'Partie 1 - Présentation'!$E$50</f>
        <v>Total en MGA</v>
      </c>
      <c r="J217" s="225"/>
      <c r="K217" s="243">
        <f>IF('Partie 1 - Présentation'!$E$50="USD",0,SUMIF(Table10[Devise de déclaration],'Partie 1 - Présentation'!$E$50,Table10[Valeur de revenus]))+(IFERROR(SUMIF(Table10[Devise de déclaration],"USD",Table10[Valeur de revenus])*'Partie 1 - Présentation'!$E$51,0))</f>
        <v>464988989725.38953</v>
      </c>
    </row>
    <row r="218" spans="2:11" ht="16.5" x14ac:dyDescent="0.3">
      <c r="G218" s="217"/>
      <c r="I218" s="289"/>
      <c r="J218" s="289"/>
      <c r="K218" s="290"/>
    </row>
    <row r="219" spans="2:11" x14ac:dyDescent="0.25">
      <c r="C219" s="193" t="s">
        <v>1463</v>
      </c>
    </row>
    <row r="220" spans="2:11" ht="24" x14ac:dyDescent="0.25">
      <c r="C220" s="227" t="s">
        <v>2363</v>
      </c>
      <c r="D220" s="213"/>
      <c r="E220" s="213"/>
      <c r="F220" s="213"/>
      <c r="G220" s="213"/>
      <c r="H220" s="213"/>
      <c r="I220" s="213"/>
      <c r="J220" s="213"/>
      <c r="K220" s="213"/>
    </row>
    <row r="221" spans="2:11" x14ac:dyDescent="0.25">
      <c r="C221" s="228" t="s">
        <v>2379</v>
      </c>
      <c r="D221" s="229"/>
      <c r="E221" s="229"/>
      <c r="F221" s="229"/>
      <c r="G221" s="230"/>
      <c r="H221" s="229"/>
      <c r="I221" s="229"/>
      <c r="J221" s="229"/>
      <c r="K221" s="229"/>
    </row>
    <row r="222" spans="2:11" x14ac:dyDescent="0.25">
      <c r="C222" s="228"/>
      <c r="D222" s="229"/>
      <c r="E222" s="229"/>
      <c r="F222" s="229"/>
      <c r="G222" s="230"/>
      <c r="H222" s="229"/>
      <c r="I222" s="229"/>
      <c r="J222" s="229"/>
      <c r="K222" s="229"/>
    </row>
    <row r="223" spans="2:11" x14ac:dyDescent="0.25">
      <c r="C223" s="228" t="s">
        <v>2380</v>
      </c>
      <c r="D223" s="391" t="s">
        <v>2369</v>
      </c>
      <c r="E223" s="391"/>
      <c r="F223" s="391"/>
      <c r="G223" s="391"/>
      <c r="H223" s="391"/>
      <c r="I223" s="391"/>
      <c r="J223" s="391"/>
      <c r="K223" s="391"/>
    </row>
    <row r="224" spans="2:11" x14ac:dyDescent="0.25">
      <c r="C224" s="228" t="s">
        <v>2380</v>
      </c>
      <c r="D224" s="391" t="s">
        <v>2369</v>
      </c>
      <c r="E224" s="391"/>
      <c r="F224" s="391"/>
      <c r="G224" s="391"/>
      <c r="H224" s="391"/>
      <c r="I224" s="391"/>
      <c r="J224" s="391"/>
      <c r="K224" s="391"/>
    </row>
    <row r="225" spans="3:14" x14ac:dyDescent="0.25">
      <c r="C225" s="228" t="s">
        <v>2380</v>
      </c>
      <c r="D225" s="391" t="s">
        <v>2369</v>
      </c>
      <c r="E225" s="391"/>
      <c r="F225" s="391"/>
      <c r="G225" s="391"/>
      <c r="H225" s="391"/>
      <c r="I225" s="391"/>
      <c r="J225" s="391"/>
      <c r="K225" s="391"/>
    </row>
    <row r="226" spans="3:14" x14ac:dyDescent="0.25">
      <c r="C226" s="228" t="s">
        <v>2380</v>
      </c>
      <c r="D226" s="391" t="s">
        <v>2369</v>
      </c>
      <c r="E226" s="391"/>
      <c r="F226" s="391"/>
      <c r="G226" s="391"/>
      <c r="H226" s="391"/>
      <c r="I226" s="391"/>
      <c r="J226" s="391"/>
      <c r="K226" s="391"/>
    </row>
    <row r="227" spans="3:14" x14ac:dyDescent="0.25">
      <c r="C227" s="228" t="s">
        <v>2380</v>
      </c>
      <c r="D227" s="229" t="s">
        <v>2075</v>
      </c>
      <c r="E227" s="229"/>
      <c r="F227" s="229"/>
      <c r="G227" s="230"/>
      <c r="H227" s="229"/>
      <c r="I227" s="229"/>
      <c r="J227" s="229"/>
      <c r="K227" s="229"/>
    </row>
    <row r="228" spans="3:14" x14ac:dyDescent="0.25">
      <c r="C228" s="228"/>
      <c r="D228" s="229"/>
      <c r="E228" s="229"/>
      <c r="F228" s="229"/>
      <c r="G228" s="230"/>
      <c r="H228" s="229"/>
      <c r="I228" s="229"/>
      <c r="J228" s="229"/>
      <c r="K228" s="229"/>
    </row>
    <row r="229" spans="3:14" ht="17.25" thickBot="1" x14ac:dyDescent="0.3">
      <c r="C229" s="54"/>
      <c r="D229" s="54"/>
      <c r="E229" s="54"/>
      <c r="F229" s="54"/>
      <c r="G229" s="54"/>
      <c r="H229" s="54"/>
      <c r="I229" s="54"/>
      <c r="J229" s="54"/>
      <c r="K229" s="54"/>
    </row>
    <row r="231" spans="3:14" ht="17.25" thickBot="1" x14ac:dyDescent="0.35">
      <c r="C231" s="365" t="s">
        <v>2168</v>
      </c>
      <c r="D231" s="365"/>
      <c r="E231" s="365"/>
      <c r="F231" s="365"/>
      <c r="G231" s="365"/>
      <c r="H231" s="365"/>
      <c r="I231" s="365"/>
      <c r="J231" s="365"/>
      <c r="K231" s="365"/>
      <c r="L231" s="244"/>
      <c r="M231" s="244"/>
      <c r="N231" s="244"/>
    </row>
    <row r="232" spans="3:14" ht="17.25" thickBot="1" x14ac:dyDescent="0.35">
      <c r="C232" s="351" t="s">
        <v>2169</v>
      </c>
      <c r="D232" s="351"/>
      <c r="E232" s="351"/>
      <c r="F232" s="351"/>
      <c r="G232" s="351"/>
      <c r="H232" s="351"/>
      <c r="I232" s="351"/>
      <c r="J232" s="351"/>
      <c r="K232" s="351"/>
      <c r="L232" s="245"/>
      <c r="M232" s="245"/>
      <c r="N232" s="245"/>
    </row>
    <row r="233" spans="3:14" ht="17.25" thickBot="1" x14ac:dyDescent="0.35">
      <c r="C233" s="351" t="s">
        <v>2170</v>
      </c>
      <c r="D233" s="351"/>
      <c r="E233" s="351"/>
      <c r="F233" s="351"/>
      <c r="G233" s="351"/>
      <c r="H233" s="351"/>
      <c r="I233" s="351"/>
      <c r="J233" s="351"/>
      <c r="K233" s="351"/>
      <c r="L233" s="246"/>
      <c r="M233" s="246"/>
      <c r="N233" s="246"/>
    </row>
    <row r="234" spans="3:14" ht="16.5" x14ac:dyDescent="0.3">
      <c r="C234" s="385" t="s">
        <v>2171</v>
      </c>
      <c r="D234" s="385"/>
      <c r="E234" s="385"/>
      <c r="F234" s="385"/>
      <c r="G234" s="385"/>
      <c r="H234" s="385"/>
      <c r="I234" s="385"/>
      <c r="J234" s="385"/>
      <c r="K234" s="385"/>
      <c r="L234" s="247"/>
      <c r="M234" s="247"/>
      <c r="N234" s="247"/>
    </row>
    <row r="235" spans="3:14" ht="17.25" thickBot="1" x14ac:dyDescent="0.3">
      <c r="C235" s="54"/>
      <c r="D235" s="54"/>
      <c r="E235" s="54"/>
      <c r="F235" s="54"/>
      <c r="G235" s="54"/>
      <c r="H235" s="54"/>
      <c r="I235" s="54"/>
      <c r="J235" s="54"/>
      <c r="K235" s="54"/>
    </row>
    <row r="236" spans="3:14" x14ac:dyDescent="0.25">
      <c r="C236" s="346" t="s">
        <v>2226</v>
      </c>
      <c r="D236" s="346"/>
      <c r="E236" s="346"/>
      <c r="F236" s="346"/>
      <c r="G236" s="346"/>
      <c r="H236" s="346"/>
      <c r="I236" s="346"/>
      <c r="J236" s="346"/>
      <c r="K236" s="346"/>
    </row>
    <row r="237" spans="3:14" x14ac:dyDescent="0.25">
      <c r="C237" s="191" t="s">
        <v>2381</v>
      </c>
      <c r="D237" s="191"/>
      <c r="E237" s="191"/>
      <c r="F237" s="191"/>
      <c r="G237" s="191"/>
      <c r="H237" s="191"/>
      <c r="I237" s="346"/>
      <c r="J237" s="346"/>
      <c r="K237" s="346"/>
    </row>
  </sheetData>
  <protectedRanges>
    <protectedRange algorithmName="SHA-512" hashValue="19r0bVvPR7yZA0UiYij7Tv1CBk3noIABvFePbLhCJ4nk3L6A+Fy+RdPPS3STf+a52x4pG2PQK4FAkXK9epnlIA==" saltValue="gQC4yrLvnbJqxYZ0KSEoZA==" spinCount="100000" sqref="I218 C214:D218 F214:G218 B213:D213 D212 B212 H212:H214" name="Government revenues_1"/>
    <protectedRange algorithmName="SHA-512" hashValue="19r0bVvPR7yZA0UiYij7Tv1CBk3noIABvFePbLhCJ4nk3L6A+Fy+RdPPS3STf+a52x4pG2PQK4FAkXK9epnlIA==" saltValue="gQC4yrLvnbJqxYZ0KSEoZA==" spinCount="100000" sqref="J215:J218 I212" name="Government revenues_2"/>
  </protectedRanges>
  <mergeCells count="20">
    <mergeCell ref="D223:K223"/>
    <mergeCell ref="D224:K224"/>
    <mergeCell ref="D225:K225"/>
    <mergeCell ref="D226:K226"/>
    <mergeCell ref="I237:K237"/>
    <mergeCell ref="C233:K233"/>
    <mergeCell ref="C234:K234"/>
    <mergeCell ref="C236:K236"/>
    <mergeCell ref="C3:F3"/>
    <mergeCell ref="C4:G4"/>
    <mergeCell ref="C5:G5"/>
    <mergeCell ref="C6:G6"/>
    <mergeCell ref="C7:G7"/>
    <mergeCell ref="C11:K11"/>
    <mergeCell ref="C13:K13"/>
    <mergeCell ref="C231:K231"/>
    <mergeCell ref="C232:K232"/>
    <mergeCell ref="I4:K8"/>
    <mergeCell ref="C9:K9"/>
    <mergeCell ref="C8:G8"/>
  </mergeCells>
  <dataValidations count="9">
    <dataValidation type="whole" allowBlank="1" showInputMessage="1" showErrorMessage="1" errorTitle="Veuillez ne pas modifier" error="Veuillez ne pas modifier ces cellules" sqref="C231:C234 I237:K237" xr:uid="{57FB8956-8886-4544-B87B-E90A685DCD42}">
      <formula1>444</formula1>
      <formula2>445</formula2>
    </dataValidation>
    <dataValidation allowBlank="1" showInputMessage="1" showErrorMessage="1" errorTitle="Veuillez ne pas modifier" error="Veuillez ne pas modifier ces cellules" sqref="C237:E237" xr:uid="{2196945A-5BE1-4C2A-BE8A-AD6E26F529A7}"/>
    <dataValidation type="whole" errorStyle="warning" allowBlank="1" showInputMessage="1" showErrorMessage="1" errorTitle="Veuillez ne pas remplir" error="Ces cellules seront complétées automatiquement" sqref="K215 K217" xr:uid="{E0955F84-CF46-403C-A96B-A533675BDDC3}">
      <formula1>44444</formula1>
      <formula2>44445</formula2>
    </dataValidation>
    <dataValidation type="list" allowBlank="1" showInputMessage="1" showErrorMessage="1" sqref="K213" xr:uid="{3676EA40-39C4-4445-9C42-FA6D66FA72E5}">
      <formula1>"Simple_options_list"</formula1>
    </dataValidation>
    <dataValidation allowBlank="1" showInputMessage="1" showErrorMessage="1" promptTitle="Volume en nature" prompt="Veuillez renseigner le volume en nature du flux de revenu, si applicable" sqref="L15:L213" xr:uid="{74B2EE4B-5C91-44FD-BAEF-E32A9E459541}"/>
    <dataValidation type="list" allowBlank="1" showInputMessage="1" showErrorMessage="1" sqref="C15:C213" xr:uid="{B6B7EB1A-CE56-4498-9FA2-2F9C5748A2BD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213" xr:uid="{F5697852-5424-40D3-886B-BB5D3E2162F3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213" xr:uid="{04B89EC5-5E6B-4F94-B74D-E536B28B3990}">
      <formula1>Revenue_stream_list</formula1>
    </dataValidation>
    <dataValidation type="list" allowBlank="1" showInputMessage="1" showErrorMessage="1" sqref="D15:D213" xr:uid="{28EF720B-7618-42E4-BE48-44C61AC2FCAC}">
      <formula1>Government_entities_list</formula1>
    </dataValidation>
  </dataValidations>
  <hyperlinks>
    <hyperlink ref="C13" r:id="rId1" location="r4-1" display="EITI Requirement 4.1" xr:uid="{00000000-0004-0000-0500-000004000000}"/>
    <hyperlink ref="C9:K9" r:id="rId2" display="If you have any questions, please contact data@eiti.org" xr:uid="{00000000-0004-0000-0500-000005000000}"/>
    <hyperlink ref="C233:H233" r:id="rId3" display="Pour la version la plus récente des modèles de données résumées, consultez https://eiti.org/fr/document/modele-donnees-resumees-itie" xr:uid="{8C407262-8913-493A-9FC4-16A008DC04B3}"/>
    <hyperlink ref="C232:H232" r:id="rId4" display="Vous voulez en savoir plus sur votre pays ? Vérifiez si votre pays met en œuvre la Norme ITIE en visitant https://eiti.org/countries" xr:uid="{B550273B-C2A8-4BFF-92DC-DA59B212B8B9}"/>
    <hyperlink ref="C234:H234" r:id="rId5" display="Give us your feedback or report a conflict in the data! Write to us at  data@eiti.org" xr:uid="{95C432BD-4805-43FB-BFB4-24CA5D2DDD85}"/>
    <hyperlink ref="C13:K13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B62CD62-4315-4760-9D20-3717CF5F4392}">
          <x14:formula1>
            <xm:f>Listes!$I$11:$I$168</xm:f>
          </x14:formula1>
          <xm:sqref>J216 J218</xm:sqref>
        </x14:dataValidation>
        <x14:dataValidation type="list" allowBlank="1" showInputMessage="1" showErrorMessage="1" xr:uid="{835B35E2-CA88-4442-A5C8-F01CD6E7D433}">
          <x14:formula1>
            <xm:f>Listes!$I$3:$I$7</xm:f>
          </x14:formula1>
          <xm:sqref>K212</xm:sqref>
        </x14:dataValidation>
        <x14:dataValidation type="list" operator="greaterThanOrEqual" allowBlank="1" showInputMessage="1" showErrorMessage="1" errorTitle="Nombre" error="Veuillez saisir uniquement des chiffres dans cette cellule. " xr:uid="{DDA99A49-5FA2-4501-BEE8-B7997A8E7207}">
          <x14:formula1>
            <xm:f>Listes!$I$11:$I$168</xm:f>
          </x14:formula1>
          <xm:sqref>I15:I213</xm:sqref>
        </x14:dataValidation>
        <x14:dataValidation type="list" allowBlank="1" showInputMessage="1" showErrorMessage="1" xr:uid="{E517FE03-1D14-4653-BEC3-9C25B305920A}">
          <x14:formula1>
            <xm:f>'Partie 3 - Entités déclarantes'!$B$50:$B$66</xm:f>
          </x14:formula1>
          <xm:sqref>H15:H213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topLeftCell="I49" zoomScale="70" zoomScaleNormal="70" workbookViewId="0">
      <selection activeCell="S29" sqref="S29"/>
    </sheetView>
  </sheetViews>
  <sheetFormatPr baseColWidth="10" defaultColWidth="26.28515625" defaultRowHeight="14.25" x14ac:dyDescent="0.25"/>
  <cols>
    <col min="7" max="7" width="29" customWidth="1"/>
    <col min="10" max="10" width="18.7109375" customWidth="1"/>
    <col min="11" max="11" width="29.85546875" customWidth="1"/>
    <col min="12" max="12" width="4" customWidth="1"/>
    <col min="13" max="13" width="3.85546875" customWidth="1"/>
    <col min="17" max="17" width="6.85546875" customWidth="1"/>
    <col min="18" max="18" width="5.28515625" customWidth="1"/>
    <col min="20" max="20" width="39.28515625" customWidth="1"/>
    <col min="26" max="26" width="8.7109375" customWidth="1"/>
    <col min="28" max="28" width="8.42578125" customWidth="1"/>
  </cols>
  <sheetData>
    <row r="1" spans="1:31" ht="28.5" x14ac:dyDescent="0.25">
      <c r="A1" s="5" t="s">
        <v>966</v>
      </c>
      <c r="B1" s="3"/>
      <c r="C1" s="3"/>
      <c r="D1" s="3"/>
      <c r="E1" s="3"/>
      <c r="F1" s="3"/>
      <c r="G1" s="3"/>
      <c r="H1" s="3"/>
      <c r="I1" s="5" t="s">
        <v>967</v>
      </c>
      <c r="J1" s="3"/>
      <c r="K1" s="5" t="s">
        <v>1276</v>
      </c>
      <c r="L1" s="3"/>
      <c r="M1" s="3"/>
      <c r="N1" s="5" t="s">
        <v>1278</v>
      </c>
      <c r="O1" s="5"/>
      <c r="P1" s="3"/>
      <c r="Q1" s="3"/>
      <c r="R1" s="3"/>
      <c r="S1" s="5" t="s">
        <v>1386</v>
      </c>
      <c r="T1" s="3"/>
      <c r="U1" s="3"/>
      <c r="V1" s="3"/>
      <c r="W1" s="3"/>
      <c r="X1" s="3"/>
      <c r="Y1" s="3"/>
      <c r="Z1" s="3"/>
      <c r="AA1" s="5" t="s">
        <v>1453</v>
      </c>
      <c r="AB1" s="3"/>
      <c r="AC1" s="5" t="s">
        <v>1457</v>
      </c>
      <c r="AE1" s="5" t="s">
        <v>2126</v>
      </c>
    </row>
    <row r="2" spans="1:31" ht="30" x14ac:dyDescent="0.25">
      <c r="A2" s="5" t="s">
        <v>720</v>
      </c>
      <c r="B2" s="5" t="s">
        <v>721</v>
      </c>
      <c r="C2" s="5" t="s">
        <v>1472</v>
      </c>
      <c r="D2" s="5" t="s">
        <v>722</v>
      </c>
      <c r="E2" s="5" t="s">
        <v>1269</v>
      </c>
      <c r="F2" s="5" t="s">
        <v>1270</v>
      </c>
      <c r="G2" s="5" t="s">
        <v>1473</v>
      </c>
      <c r="H2" s="3"/>
      <c r="I2" s="3" t="s">
        <v>968</v>
      </c>
      <c r="J2" s="3"/>
      <c r="K2" s="3" t="s">
        <v>1474</v>
      </c>
      <c r="L2" s="3"/>
      <c r="M2" s="3"/>
      <c r="N2" s="6" t="s">
        <v>1348</v>
      </c>
      <c r="O2" s="6" t="s">
        <v>2396</v>
      </c>
      <c r="P2" s="6" t="s">
        <v>1349</v>
      </c>
      <c r="Q2" s="3"/>
      <c r="R2" s="3"/>
      <c r="S2" s="5" t="s">
        <v>1387</v>
      </c>
      <c r="T2" s="5" t="s">
        <v>1385</v>
      </c>
      <c r="U2" s="5" t="s">
        <v>1350</v>
      </c>
      <c r="V2" s="5" t="s">
        <v>1475</v>
      </c>
      <c r="W2" s="5" t="s">
        <v>1476</v>
      </c>
      <c r="X2" s="5" t="s">
        <v>1477</v>
      </c>
      <c r="Y2" s="5" t="s">
        <v>1478</v>
      </c>
      <c r="Z2" s="3"/>
      <c r="AA2" s="5" t="s">
        <v>1405</v>
      </c>
      <c r="AB2" s="3"/>
      <c r="AC2" s="3" t="s">
        <v>1456</v>
      </c>
      <c r="AE2" t="s">
        <v>2125</v>
      </c>
    </row>
    <row r="3" spans="1:31" ht="42.75" x14ac:dyDescent="0.25">
      <c r="A3" s="3" t="s">
        <v>0</v>
      </c>
      <c r="B3" s="3" t="s">
        <v>1</v>
      </c>
      <c r="C3" s="3" t="s">
        <v>2</v>
      </c>
      <c r="D3" s="3" t="s">
        <v>723</v>
      </c>
      <c r="E3" s="3" t="s">
        <v>973</v>
      </c>
      <c r="F3" s="3">
        <v>971</v>
      </c>
      <c r="G3" s="3" t="s">
        <v>974</v>
      </c>
      <c r="H3" s="3"/>
      <c r="I3" s="3" t="s">
        <v>1480</v>
      </c>
      <c r="J3" s="3"/>
      <c r="K3" s="7" t="s">
        <v>2395</v>
      </c>
      <c r="L3" s="3"/>
      <c r="M3" s="3"/>
      <c r="N3" s="8" t="s">
        <v>1314</v>
      </c>
      <c r="O3" s="3" t="s">
        <v>2397</v>
      </c>
      <c r="P3" s="3" t="s">
        <v>2398</v>
      </c>
      <c r="Q3" s="3"/>
      <c r="R3" s="3"/>
      <c r="S3" s="3" t="s">
        <v>1423</v>
      </c>
      <c r="T3" s="3" t="s">
        <v>1424</v>
      </c>
      <c r="U3" s="3" t="s">
        <v>1353</v>
      </c>
      <c r="V3" s="3" t="s">
        <v>1388</v>
      </c>
      <c r="W3" s="3" t="s">
        <v>1389</v>
      </c>
      <c r="X3" s="3" t="s">
        <v>1481</v>
      </c>
      <c r="Y3" s="3" t="s">
        <v>1482</v>
      </c>
      <c r="Z3" s="3"/>
      <c r="AA3" s="3" t="s">
        <v>1483</v>
      </c>
      <c r="AB3" s="3"/>
      <c r="AC3" s="3" t="s">
        <v>1458</v>
      </c>
      <c r="AE3" t="s">
        <v>2128</v>
      </c>
    </row>
    <row r="4" spans="1:31" ht="42.75" x14ac:dyDescent="0.25">
      <c r="A4" t="s">
        <v>581</v>
      </c>
      <c r="B4" t="s">
        <v>582</v>
      </c>
      <c r="C4" t="s">
        <v>583</v>
      </c>
      <c r="D4" t="s">
        <v>924</v>
      </c>
      <c r="E4" t="s">
        <v>1993</v>
      </c>
      <c r="F4">
        <v>710</v>
      </c>
      <c r="G4" t="s">
        <v>1994</v>
      </c>
      <c r="H4" s="3"/>
      <c r="I4" s="3" t="s">
        <v>1484</v>
      </c>
      <c r="J4" s="3"/>
      <c r="K4" s="3" t="s">
        <v>1461</v>
      </c>
      <c r="L4" s="3"/>
      <c r="M4" s="3"/>
      <c r="N4" s="8" t="s">
        <v>1302</v>
      </c>
      <c r="O4" s="3" t="s">
        <v>2399</v>
      </c>
      <c r="P4" s="3" t="s">
        <v>2400</v>
      </c>
      <c r="Q4" s="3"/>
      <c r="R4" s="3"/>
      <c r="S4" s="3" t="s">
        <v>1485</v>
      </c>
      <c r="T4" s="3" t="s">
        <v>1425</v>
      </c>
      <c r="U4" s="3" t="s">
        <v>1354</v>
      </c>
      <c r="V4" s="3" t="s">
        <v>1486</v>
      </c>
      <c r="W4" s="3" t="s">
        <v>1487</v>
      </c>
      <c r="X4" s="3" t="s">
        <v>1488</v>
      </c>
      <c r="Y4" s="3" t="s">
        <v>1489</v>
      </c>
      <c r="Z4" s="3"/>
      <c r="AA4" s="3" t="s">
        <v>1490</v>
      </c>
      <c r="AB4" s="3"/>
      <c r="AC4" s="3" t="s">
        <v>1459</v>
      </c>
      <c r="AE4" t="s">
        <v>2129</v>
      </c>
    </row>
    <row r="5" spans="1:31" ht="28.5" x14ac:dyDescent="0.25">
      <c r="A5" s="3" t="s">
        <v>5</v>
      </c>
      <c r="B5" s="3" t="s">
        <v>6</v>
      </c>
      <c r="C5" s="3" t="s">
        <v>7</v>
      </c>
      <c r="D5" s="3" t="s">
        <v>725</v>
      </c>
      <c r="E5" s="3" t="s">
        <v>975</v>
      </c>
      <c r="F5" s="3">
        <v>8</v>
      </c>
      <c r="G5" s="3" t="s">
        <v>976</v>
      </c>
      <c r="H5" s="3"/>
      <c r="I5" s="3" t="s">
        <v>969</v>
      </c>
      <c r="J5" s="3"/>
      <c r="K5" s="3" t="s">
        <v>1491</v>
      </c>
      <c r="L5" s="3"/>
      <c r="M5" s="3"/>
      <c r="N5" s="8" t="s">
        <v>1292</v>
      </c>
      <c r="O5" s="3" t="s">
        <v>2401</v>
      </c>
      <c r="P5" s="3" t="s">
        <v>2402</v>
      </c>
      <c r="Q5" s="3"/>
      <c r="R5" s="3"/>
      <c r="S5" s="3" t="s">
        <v>1390</v>
      </c>
      <c r="T5" s="3" t="s">
        <v>1356</v>
      </c>
      <c r="U5" s="3" t="s">
        <v>1355</v>
      </c>
      <c r="V5" s="3" t="s">
        <v>1492</v>
      </c>
      <c r="W5" s="3" t="s">
        <v>1493</v>
      </c>
      <c r="X5" s="3" t="s">
        <v>1494</v>
      </c>
      <c r="Y5" s="3" t="s">
        <v>1495</v>
      </c>
      <c r="Z5" s="3"/>
      <c r="AA5" s="3" t="s">
        <v>1496</v>
      </c>
      <c r="AB5" s="3"/>
      <c r="AC5" s="3" t="s">
        <v>1497</v>
      </c>
      <c r="AE5" t="s">
        <v>2130</v>
      </c>
    </row>
    <row r="6" spans="1:31" x14ac:dyDescent="0.25">
      <c r="A6" s="3" t="s">
        <v>8</v>
      </c>
      <c r="B6" s="3" t="s">
        <v>9</v>
      </c>
      <c r="C6" s="3" t="s">
        <v>10</v>
      </c>
      <c r="D6" s="3" t="s">
        <v>726</v>
      </c>
      <c r="E6" s="3" t="s">
        <v>1035</v>
      </c>
      <c r="F6" s="3">
        <v>12</v>
      </c>
      <c r="G6" s="3" t="s">
        <v>1036</v>
      </c>
      <c r="H6" s="3"/>
      <c r="I6" s="3" t="s">
        <v>2540</v>
      </c>
      <c r="J6" s="3"/>
      <c r="K6" s="3" t="s">
        <v>1498</v>
      </c>
      <c r="L6" s="3"/>
      <c r="M6" s="3"/>
      <c r="N6" s="8" t="s">
        <v>1346</v>
      </c>
      <c r="O6" s="3" t="s">
        <v>2403</v>
      </c>
      <c r="P6" s="3" t="s">
        <v>2404</v>
      </c>
      <c r="Q6" s="3"/>
      <c r="R6" s="3"/>
      <c r="S6" s="3" t="s">
        <v>1391</v>
      </c>
      <c r="T6" s="3" t="s">
        <v>1358</v>
      </c>
      <c r="U6" s="3" t="s">
        <v>1357</v>
      </c>
      <c r="V6" s="3" t="s">
        <v>1499</v>
      </c>
      <c r="W6" s="3" t="s">
        <v>1500</v>
      </c>
      <c r="X6" s="3" t="s">
        <v>1501</v>
      </c>
      <c r="Y6" s="3" t="s">
        <v>1502</v>
      </c>
      <c r="Z6" s="3"/>
      <c r="AA6" s="3" t="s">
        <v>2099</v>
      </c>
      <c r="AB6" s="3"/>
      <c r="AC6" s="3" t="s">
        <v>1460</v>
      </c>
      <c r="AE6" t="s">
        <v>2131</v>
      </c>
    </row>
    <row r="7" spans="1:31" ht="57" x14ac:dyDescent="0.25">
      <c r="A7" t="s">
        <v>231</v>
      </c>
      <c r="B7" t="s">
        <v>232</v>
      </c>
      <c r="C7" t="s">
        <v>233</v>
      </c>
      <c r="D7" t="s">
        <v>803</v>
      </c>
      <c r="E7" t="s">
        <v>1747</v>
      </c>
      <c r="F7">
        <v>978</v>
      </c>
      <c r="G7" t="s">
        <v>1748</v>
      </c>
      <c r="H7" s="3"/>
      <c r="I7" s="3" t="s">
        <v>1503</v>
      </c>
      <c r="J7" s="3"/>
      <c r="K7" s="3" t="s">
        <v>1504</v>
      </c>
      <c r="L7" s="3"/>
      <c r="N7" s="8" t="s">
        <v>2548</v>
      </c>
      <c r="O7" s="3" t="s">
        <v>2549</v>
      </c>
      <c r="P7" s="3" t="s">
        <v>2550</v>
      </c>
      <c r="Q7" s="3"/>
      <c r="R7" s="3"/>
      <c r="S7" s="3" t="s">
        <v>1505</v>
      </c>
      <c r="T7" s="3" t="s">
        <v>1426</v>
      </c>
      <c r="U7" s="3" t="s">
        <v>1359</v>
      </c>
      <c r="V7" s="3" t="s">
        <v>1506</v>
      </c>
      <c r="W7" s="3" t="s">
        <v>1392</v>
      </c>
      <c r="X7" s="3" t="s">
        <v>1507</v>
      </c>
      <c r="Y7" s="3" t="s">
        <v>1508</v>
      </c>
      <c r="Z7" s="3"/>
      <c r="AA7" s="3" t="s">
        <v>1509</v>
      </c>
      <c r="AB7" s="3"/>
      <c r="AC7" s="3" t="s">
        <v>1510</v>
      </c>
      <c r="AE7" t="s">
        <v>2127</v>
      </c>
    </row>
    <row r="8" spans="1:31" ht="28.5" x14ac:dyDescent="0.25">
      <c r="A8" s="3" t="s">
        <v>14</v>
      </c>
      <c r="B8" s="3" t="s">
        <v>15</v>
      </c>
      <c r="C8" s="3" t="s">
        <v>16</v>
      </c>
      <c r="D8" s="3" t="s">
        <v>728</v>
      </c>
      <c r="E8" s="3" t="s">
        <v>1519</v>
      </c>
      <c r="F8" s="3">
        <v>978</v>
      </c>
      <c r="G8" s="3" t="s">
        <v>1520</v>
      </c>
      <c r="H8" s="3"/>
      <c r="I8" s="3"/>
      <c r="J8" s="3"/>
      <c r="K8" s="3"/>
      <c r="L8" s="3"/>
      <c r="M8" s="3"/>
      <c r="N8" s="8" t="s">
        <v>1287</v>
      </c>
      <c r="O8" s="3" t="s">
        <v>2405</v>
      </c>
      <c r="P8" s="3" t="s">
        <v>2406</v>
      </c>
      <c r="Q8" s="3"/>
      <c r="R8" s="3"/>
      <c r="S8" s="3" t="s">
        <v>1427</v>
      </c>
      <c r="T8" s="3" t="s">
        <v>1428</v>
      </c>
      <c r="U8" s="3" t="s">
        <v>1360</v>
      </c>
      <c r="V8" s="3" t="s">
        <v>1513</v>
      </c>
      <c r="W8" s="3" t="s">
        <v>1514</v>
      </c>
      <c r="X8" s="3" t="s">
        <v>1515</v>
      </c>
      <c r="Y8" s="3" t="s">
        <v>1516</v>
      </c>
      <c r="Z8" s="3"/>
      <c r="AA8" s="3" t="s">
        <v>1517</v>
      </c>
      <c r="AB8" s="3"/>
      <c r="AC8" s="3" t="s">
        <v>1518</v>
      </c>
    </row>
    <row r="9" spans="1:31" ht="57" x14ac:dyDescent="0.25">
      <c r="A9" s="3" t="s">
        <v>17</v>
      </c>
      <c r="B9" s="3" t="s">
        <v>18</v>
      </c>
      <c r="C9" s="3" t="s">
        <v>19</v>
      </c>
      <c r="D9" s="3" t="s">
        <v>729</v>
      </c>
      <c r="E9" s="3" t="s">
        <v>981</v>
      </c>
      <c r="F9" s="3">
        <v>973</v>
      </c>
      <c r="G9" s="3" t="s">
        <v>982</v>
      </c>
      <c r="H9" s="3"/>
      <c r="I9" s="5" t="s">
        <v>1277</v>
      </c>
      <c r="J9" s="3"/>
      <c r="K9" s="3"/>
      <c r="L9" s="3"/>
      <c r="M9" s="3"/>
      <c r="N9" s="8" t="s">
        <v>1325</v>
      </c>
      <c r="O9" s="3" t="s">
        <v>2407</v>
      </c>
      <c r="P9" s="3" t="s">
        <v>2408</v>
      </c>
      <c r="Q9" s="3"/>
      <c r="R9" s="3"/>
      <c r="S9" s="3" t="s">
        <v>1521</v>
      </c>
      <c r="T9" s="3" t="s">
        <v>1431</v>
      </c>
      <c r="U9" s="3" t="s">
        <v>1361</v>
      </c>
      <c r="V9" s="3" t="s">
        <v>1522</v>
      </c>
      <c r="W9" s="3" t="s">
        <v>1523</v>
      </c>
      <c r="X9" s="3" t="s">
        <v>1429</v>
      </c>
      <c r="Y9" s="3" t="s">
        <v>1524</v>
      </c>
      <c r="Z9" s="3"/>
      <c r="AA9" s="3" t="s">
        <v>1525</v>
      </c>
      <c r="AB9" s="3"/>
      <c r="AC9" s="3"/>
    </row>
    <row r="10" spans="1:31" ht="57" x14ac:dyDescent="0.25">
      <c r="A10" s="3" t="s">
        <v>20</v>
      </c>
      <c r="B10" s="3" t="s">
        <v>21</v>
      </c>
      <c r="C10" s="3" t="s">
        <v>22</v>
      </c>
      <c r="D10" s="3" t="s">
        <v>730</v>
      </c>
      <c r="E10" s="3" t="s">
        <v>1170</v>
      </c>
      <c r="F10" s="3">
        <v>951</v>
      </c>
      <c r="G10" s="3" t="s">
        <v>1171</v>
      </c>
      <c r="H10" s="3"/>
      <c r="I10" s="4" t="s">
        <v>1526</v>
      </c>
      <c r="J10" s="4" t="s">
        <v>1527</v>
      </c>
      <c r="K10" s="9" t="s">
        <v>1528</v>
      </c>
      <c r="L10" s="3"/>
      <c r="M10" s="3"/>
      <c r="N10" s="8" t="s">
        <v>1286</v>
      </c>
      <c r="O10" s="3" t="s">
        <v>2409</v>
      </c>
      <c r="P10" s="3" t="s">
        <v>2410</v>
      </c>
      <c r="Q10" s="3"/>
      <c r="R10" s="3"/>
      <c r="S10" s="3" t="s">
        <v>1529</v>
      </c>
      <c r="T10" s="3" t="s">
        <v>1432</v>
      </c>
      <c r="U10" s="3" t="s">
        <v>1362</v>
      </c>
      <c r="V10" s="3" t="s">
        <v>1530</v>
      </c>
      <c r="W10" s="3" t="s">
        <v>1531</v>
      </c>
      <c r="X10" s="3" t="s">
        <v>1532</v>
      </c>
      <c r="Y10" s="3" t="s">
        <v>1533</v>
      </c>
      <c r="Z10" s="3"/>
      <c r="AA10" s="3"/>
      <c r="AB10" s="3"/>
      <c r="AC10" s="3"/>
    </row>
    <row r="11" spans="1:31" ht="57" x14ac:dyDescent="0.25">
      <c r="A11" s="3" t="s">
        <v>23</v>
      </c>
      <c r="B11" s="3" t="s">
        <v>24</v>
      </c>
      <c r="C11" s="3" t="s">
        <v>25</v>
      </c>
      <c r="D11" s="3" t="s">
        <v>731</v>
      </c>
      <c r="E11" s="3" t="s">
        <v>1538</v>
      </c>
      <c r="F11" s="3">
        <v>951</v>
      </c>
      <c r="G11" s="3" t="s">
        <v>1539</v>
      </c>
      <c r="H11" s="3"/>
      <c r="I11" s="10" t="s">
        <v>971</v>
      </c>
      <c r="J11" s="10">
        <v>784</v>
      </c>
      <c r="K11" s="11" t="s">
        <v>972</v>
      </c>
      <c r="L11" s="3"/>
      <c r="M11" s="3"/>
      <c r="N11" s="8" t="s">
        <v>1329</v>
      </c>
      <c r="O11" s="3" t="s">
        <v>2411</v>
      </c>
      <c r="P11" s="3" t="s">
        <v>2412</v>
      </c>
      <c r="Q11" s="3"/>
      <c r="R11" s="3"/>
      <c r="S11" s="3" t="s">
        <v>1433</v>
      </c>
      <c r="T11" s="3" t="s">
        <v>1434</v>
      </c>
      <c r="U11" s="3" t="s">
        <v>1363</v>
      </c>
      <c r="V11" s="3" t="s">
        <v>1534</v>
      </c>
      <c r="W11" s="3" t="s">
        <v>1535</v>
      </c>
      <c r="X11" s="3" t="s">
        <v>1536</v>
      </c>
      <c r="Y11" s="3" t="s">
        <v>1537</v>
      </c>
      <c r="Z11" s="3"/>
      <c r="AA11" s="3"/>
      <c r="AB11" s="3"/>
      <c r="AC11" s="3"/>
    </row>
    <row r="12" spans="1:31" ht="42.75" x14ac:dyDescent="0.25">
      <c r="A12" t="s">
        <v>441</v>
      </c>
      <c r="B12" t="s">
        <v>442</v>
      </c>
      <c r="C12" t="s">
        <v>443</v>
      </c>
      <c r="D12" t="s">
        <v>876</v>
      </c>
      <c r="E12" t="s">
        <v>1902</v>
      </c>
      <c r="F12">
        <v>532</v>
      </c>
      <c r="G12" t="s">
        <v>1903</v>
      </c>
      <c r="H12" s="3"/>
      <c r="I12" s="10" t="s">
        <v>1540</v>
      </c>
      <c r="J12" s="10">
        <v>971</v>
      </c>
      <c r="K12" s="11" t="s">
        <v>1541</v>
      </c>
      <c r="L12" s="3"/>
      <c r="M12" s="3"/>
      <c r="N12" s="8" t="s">
        <v>1343</v>
      </c>
      <c r="O12" s="3" t="s">
        <v>2413</v>
      </c>
      <c r="P12" s="3" t="s">
        <v>2414</v>
      </c>
      <c r="Q12" s="3"/>
      <c r="R12" s="3"/>
      <c r="S12" s="3" t="s">
        <v>1435</v>
      </c>
      <c r="T12" s="3" t="s">
        <v>1436</v>
      </c>
      <c r="U12" s="3" t="s">
        <v>1364</v>
      </c>
      <c r="V12" s="3" t="s">
        <v>1542</v>
      </c>
      <c r="W12" s="3" t="s">
        <v>1393</v>
      </c>
      <c r="X12" s="3" t="s">
        <v>1543</v>
      </c>
      <c r="Y12" s="3" t="s">
        <v>1544</v>
      </c>
      <c r="Z12" s="3"/>
      <c r="AA12" s="3"/>
      <c r="AB12" s="3"/>
      <c r="AC12" s="3"/>
    </row>
    <row r="13" spans="1:31" ht="42.75" x14ac:dyDescent="0.25">
      <c r="A13" t="s">
        <v>551</v>
      </c>
      <c r="B13" t="s">
        <v>552</v>
      </c>
      <c r="C13" t="s">
        <v>553</v>
      </c>
      <c r="D13" t="s">
        <v>914</v>
      </c>
      <c r="E13" t="s">
        <v>1974</v>
      </c>
      <c r="F13">
        <v>682</v>
      </c>
      <c r="G13" t="s">
        <v>1975</v>
      </c>
      <c r="H13" s="3"/>
      <c r="I13" s="10" t="s">
        <v>1545</v>
      </c>
      <c r="J13" s="10">
        <v>8</v>
      </c>
      <c r="K13" s="11" t="s">
        <v>1546</v>
      </c>
      <c r="L13" s="3"/>
      <c r="M13" s="3"/>
      <c r="N13" s="8" t="s">
        <v>1306</v>
      </c>
      <c r="O13" s="3" t="s">
        <v>2415</v>
      </c>
      <c r="P13" s="3" t="s">
        <v>2416</v>
      </c>
      <c r="Q13" s="3"/>
      <c r="R13" s="3"/>
      <c r="S13" s="3" t="s">
        <v>1437</v>
      </c>
      <c r="T13" s="3" t="s">
        <v>1438</v>
      </c>
      <c r="U13" s="3" t="s">
        <v>1365</v>
      </c>
      <c r="V13" s="3" t="s">
        <v>1547</v>
      </c>
      <c r="W13" s="3" t="s">
        <v>1548</v>
      </c>
      <c r="X13" s="3" t="s">
        <v>1549</v>
      </c>
      <c r="Y13" s="3" t="s">
        <v>1550</v>
      </c>
      <c r="Z13" s="3"/>
      <c r="AA13" s="3"/>
      <c r="AB13" s="3"/>
      <c r="AC13" s="3"/>
    </row>
    <row r="14" spans="1:31" ht="42.75" x14ac:dyDescent="0.25">
      <c r="A14" s="3" t="s">
        <v>26</v>
      </c>
      <c r="B14" s="3" t="s">
        <v>27</v>
      </c>
      <c r="C14" s="3" t="s">
        <v>28</v>
      </c>
      <c r="D14" s="3" t="s">
        <v>732</v>
      </c>
      <c r="E14" s="3" t="s">
        <v>983</v>
      </c>
      <c r="F14" s="3">
        <v>32</v>
      </c>
      <c r="G14" s="3" t="s">
        <v>984</v>
      </c>
      <c r="H14" s="3"/>
      <c r="I14" s="10" t="s">
        <v>1551</v>
      </c>
      <c r="J14" s="10">
        <v>51</v>
      </c>
      <c r="K14" s="11" t="s">
        <v>1552</v>
      </c>
      <c r="L14" s="3"/>
      <c r="M14" s="3"/>
      <c r="N14" s="8" t="s">
        <v>1295</v>
      </c>
      <c r="O14" s="3" t="s">
        <v>2417</v>
      </c>
      <c r="P14" s="3" t="s">
        <v>2418</v>
      </c>
      <c r="Q14" s="3"/>
      <c r="R14" s="3"/>
      <c r="S14" s="3" t="s">
        <v>1439</v>
      </c>
      <c r="T14" s="3" t="s">
        <v>1440</v>
      </c>
      <c r="U14" s="3" t="s">
        <v>1366</v>
      </c>
      <c r="V14" s="3" t="s">
        <v>1553</v>
      </c>
      <c r="W14" s="3" t="s">
        <v>1554</v>
      </c>
      <c r="X14" s="3" t="s">
        <v>1555</v>
      </c>
      <c r="Y14" s="3" t="s">
        <v>1556</v>
      </c>
      <c r="Z14" s="3"/>
      <c r="AA14" s="3"/>
      <c r="AB14" s="3"/>
      <c r="AC14" s="3"/>
    </row>
    <row r="15" spans="1:31" ht="42.75" x14ac:dyDescent="0.25">
      <c r="A15" s="3" t="s">
        <v>29</v>
      </c>
      <c r="B15" s="3" t="s">
        <v>30</v>
      </c>
      <c r="C15" s="3" t="s">
        <v>31</v>
      </c>
      <c r="D15" s="3" t="s">
        <v>733</v>
      </c>
      <c r="E15" s="3" t="s">
        <v>977</v>
      </c>
      <c r="F15" s="3">
        <v>51</v>
      </c>
      <c r="G15" s="3" t="s">
        <v>978</v>
      </c>
      <c r="H15" s="3"/>
      <c r="I15" s="10" t="s">
        <v>979</v>
      </c>
      <c r="J15" s="10">
        <v>532</v>
      </c>
      <c r="K15" s="11" t="s">
        <v>980</v>
      </c>
      <c r="L15" s="3"/>
      <c r="M15" s="3"/>
      <c r="N15" s="8" t="s">
        <v>1299</v>
      </c>
      <c r="O15" s="3" t="s">
        <v>2419</v>
      </c>
      <c r="P15" s="3" t="s">
        <v>2420</v>
      </c>
      <c r="Q15" s="3"/>
      <c r="R15" s="3"/>
      <c r="S15" s="3" t="s">
        <v>1558</v>
      </c>
      <c r="T15" s="3" t="s">
        <v>1368</v>
      </c>
      <c r="U15" s="3" t="s">
        <v>1367</v>
      </c>
      <c r="V15" s="3" t="s">
        <v>1559</v>
      </c>
      <c r="W15" s="3" t="s">
        <v>1560</v>
      </c>
      <c r="X15" s="3" t="s">
        <v>1561</v>
      </c>
      <c r="Y15" s="3" t="s">
        <v>1562</v>
      </c>
      <c r="Z15" s="3"/>
      <c r="AA15" s="3"/>
      <c r="AB15" s="3"/>
      <c r="AC15" s="3"/>
    </row>
    <row r="16" spans="1:31" ht="28.5" x14ac:dyDescent="0.25">
      <c r="A16" s="3" t="s">
        <v>32</v>
      </c>
      <c r="B16" s="3" t="s">
        <v>33</v>
      </c>
      <c r="C16" s="3" t="s">
        <v>34</v>
      </c>
      <c r="D16" s="3" t="s">
        <v>734</v>
      </c>
      <c r="E16" s="3" t="s">
        <v>987</v>
      </c>
      <c r="F16" s="3">
        <v>533</v>
      </c>
      <c r="G16" s="3" t="s">
        <v>988</v>
      </c>
      <c r="H16" s="3"/>
      <c r="I16" s="10" t="s">
        <v>1563</v>
      </c>
      <c r="J16" s="10">
        <v>973</v>
      </c>
      <c r="K16" s="11" t="s">
        <v>1564</v>
      </c>
      <c r="L16" s="3"/>
      <c r="M16" s="3"/>
      <c r="N16" s="8" t="s">
        <v>1297</v>
      </c>
      <c r="O16" s="3" t="s">
        <v>2421</v>
      </c>
      <c r="P16" s="3" t="s">
        <v>2422</v>
      </c>
      <c r="Q16" s="3"/>
      <c r="R16" s="3"/>
      <c r="S16" s="3" t="s">
        <v>1395</v>
      </c>
      <c r="T16" s="3" t="s">
        <v>1370</v>
      </c>
      <c r="U16" s="3" t="s">
        <v>1369</v>
      </c>
      <c r="V16" s="3" t="s">
        <v>1394</v>
      </c>
      <c r="W16" s="3" t="s">
        <v>1565</v>
      </c>
      <c r="X16" s="3" t="s">
        <v>1566</v>
      </c>
      <c r="Y16" s="3" t="s">
        <v>1567</v>
      </c>
      <c r="Z16" s="3"/>
      <c r="AA16" s="3"/>
      <c r="AB16" s="3"/>
      <c r="AC16" s="3"/>
    </row>
    <row r="17" spans="1:29" ht="28.5" x14ac:dyDescent="0.25">
      <c r="A17" s="3" t="s">
        <v>35</v>
      </c>
      <c r="B17" s="3" t="s">
        <v>36</v>
      </c>
      <c r="C17" s="3" t="s">
        <v>37</v>
      </c>
      <c r="D17" s="3" t="s">
        <v>735</v>
      </c>
      <c r="E17" s="3" t="s">
        <v>985</v>
      </c>
      <c r="F17" s="3">
        <v>36</v>
      </c>
      <c r="G17" s="3" t="s">
        <v>986</v>
      </c>
      <c r="H17" s="3"/>
      <c r="I17" s="10" t="s">
        <v>1570</v>
      </c>
      <c r="J17" s="10">
        <v>32</v>
      </c>
      <c r="K17" s="11" t="s">
        <v>1571</v>
      </c>
      <c r="L17" s="3"/>
      <c r="M17" s="3"/>
      <c r="N17" s="8" t="s">
        <v>1328</v>
      </c>
      <c r="O17" s="3" t="s">
        <v>2423</v>
      </c>
      <c r="P17" s="3" t="s">
        <v>2424</v>
      </c>
      <c r="Q17" s="3"/>
      <c r="R17" s="3"/>
      <c r="S17" s="3" t="s">
        <v>1413</v>
      </c>
      <c r="T17" s="3" t="s">
        <v>1441</v>
      </c>
      <c r="U17" s="3" t="s">
        <v>1371</v>
      </c>
      <c r="V17" s="3" t="s">
        <v>1396</v>
      </c>
      <c r="W17" s="3" t="s">
        <v>1397</v>
      </c>
      <c r="X17" s="3" t="s">
        <v>1412</v>
      </c>
      <c r="Y17" s="3" t="s">
        <v>1572</v>
      </c>
      <c r="Z17" s="3"/>
      <c r="AA17" s="3"/>
      <c r="AB17" s="3"/>
      <c r="AC17" s="3"/>
    </row>
    <row r="18" spans="1:29" ht="28.5" x14ac:dyDescent="0.25">
      <c r="A18" s="3" t="s">
        <v>38</v>
      </c>
      <c r="B18" s="3" t="s">
        <v>39</v>
      </c>
      <c r="C18" s="3" t="s">
        <v>40</v>
      </c>
      <c r="D18" s="3" t="s">
        <v>736</v>
      </c>
      <c r="E18" s="3" t="s">
        <v>1568</v>
      </c>
      <c r="F18" s="3">
        <v>978</v>
      </c>
      <c r="G18" s="3" t="s">
        <v>1569</v>
      </c>
      <c r="H18" s="3"/>
      <c r="I18" s="10" t="s">
        <v>1573</v>
      </c>
      <c r="J18" s="10">
        <v>36</v>
      </c>
      <c r="K18" s="11" t="s">
        <v>1574</v>
      </c>
      <c r="L18" s="3"/>
      <c r="M18" s="3"/>
      <c r="N18" s="8" t="s">
        <v>1330</v>
      </c>
      <c r="O18" s="3" t="s">
        <v>2425</v>
      </c>
      <c r="P18" s="3" t="s">
        <v>2426</v>
      </c>
      <c r="Q18" s="3"/>
      <c r="R18" s="3"/>
      <c r="S18" s="3" t="s">
        <v>1414</v>
      </c>
      <c r="T18" s="3" t="s">
        <v>1442</v>
      </c>
      <c r="U18" s="3" t="s">
        <v>1372</v>
      </c>
      <c r="V18" s="3" t="s">
        <v>1575</v>
      </c>
      <c r="W18" s="3" t="s">
        <v>1576</v>
      </c>
      <c r="X18" s="3" t="s">
        <v>1577</v>
      </c>
      <c r="Y18" s="3" t="s">
        <v>1578</v>
      </c>
      <c r="Z18" s="3"/>
      <c r="AA18" s="3"/>
      <c r="AB18" s="3"/>
      <c r="AC18" s="3"/>
    </row>
    <row r="19" spans="1:29" ht="28.5" x14ac:dyDescent="0.25">
      <c r="A19" s="3" t="s">
        <v>41</v>
      </c>
      <c r="B19" s="3" t="s">
        <v>42</v>
      </c>
      <c r="C19" s="3" t="s">
        <v>43</v>
      </c>
      <c r="D19" s="3" t="s">
        <v>737</v>
      </c>
      <c r="E19" s="3" t="s">
        <v>989</v>
      </c>
      <c r="F19" s="3">
        <v>944</v>
      </c>
      <c r="G19" s="3" t="s">
        <v>990</v>
      </c>
      <c r="H19" s="3"/>
      <c r="I19" s="10" t="s">
        <v>1579</v>
      </c>
      <c r="J19" s="10">
        <v>533</v>
      </c>
      <c r="K19" s="11" t="s">
        <v>1580</v>
      </c>
      <c r="L19" s="3"/>
      <c r="M19" s="3"/>
      <c r="N19" s="8" t="s">
        <v>1300</v>
      </c>
      <c r="O19" s="3" t="s">
        <v>2427</v>
      </c>
      <c r="P19" s="3" t="s">
        <v>2428</v>
      </c>
      <c r="Q19" s="3"/>
      <c r="R19" s="3"/>
      <c r="S19" s="3" t="s">
        <v>1415</v>
      </c>
      <c r="T19" s="3" t="s">
        <v>1443</v>
      </c>
      <c r="U19" s="3" t="s">
        <v>1373</v>
      </c>
      <c r="V19" s="3" t="s">
        <v>1581</v>
      </c>
      <c r="W19" s="3" t="s">
        <v>1582</v>
      </c>
      <c r="X19" s="3" t="s">
        <v>1583</v>
      </c>
      <c r="Y19" s="3" t="s">
        <v>1584</v>
      </c>
      <c r="Z19" s="3"/>
      <c r="AA19" s="3"/>
      <c r="AB19" s="3"/>
      <c r="AC19" s="3"/>
    </row>
    <row r="20" spans="1:29" ht="28.5" x14ac:dyDescent="0.25">
      <c r="A20" s="3" t="s">
        <v>44</v>
      </c>
      <c r="B20" s="3" t="s">
        <v>45</v>
      </c>
      <c r="C20" s="3" t="s">
        <v>46</v>
      </c>
      <c r="D20" s="3" t="s">
        <v>738</v>
      </c>
      <c r="E20" s="3" t="s">
        <v>1008</v>
      </c>
      <c r="F20" s="3">
        <v>44</v>
      </c>
      <c r="G20" s="3" t="s">
        <v>1009</v>
      </c>
      <c r="H20" s="3"/>
      <c r="I20" s="10" t="s">
        <v>1585</v>
      </c>
      <c r="J20" s="10">
        <v>944</v>
      </c>
      <c r="K20" s="11" t="s">
        <v>1586</v>
      </c>
      <c r="L20" s="3"/>
      <c r="M20" s="3"/>
      <c r="N20" s="8" t="s">
        <v>1318</v>
      </c>
      <c r="O20" s="3" t="s">
        <v>2429</v>
      </c>
      <c r="P20" s="3" t="s">
        <v>2430</v>
      </c>
      <c r="Q20" s="3"/>
      <c r="R20" s="3"/>
      <c r="S20" s="3" t="s">
        <v>1587</v>
      </c>
      <c r="T20" s="3" t="s">
        <v>1444</v>
      </c>
      <c r="U20" s="3" t="s">
        <v>1374</v>
      </c>
      <c r="V20" s="3" t="s">
        <v>1588</v>
      </c>
      <c r="W20" s="3" t="s">
        <v>1589</v>
      </c>
      <c r="X20" s="3" t="s">
        <v>1416</v>
      </c>
      <c r="Y20" s="3" t="s">
        <v>1590</v>
      </c>
      <c r="Z20" s="3"/>
      <c r="AA20" s="3"/>
      <c r="AB20" s="3"/>
      <c r="AC20" s="3"/>
    </row>
    <row r="21" spans="1:29" ht="28.5" x14ac:dyDescent="0.25">
      <c r="A21" s="3" t="s">
        <v>47</v>
      </c>
      <c r="B21" s="3" t="s">
        <v>48</v>
      </c>
      <c r="C21" s="3" t="s">
        <v>49</v>
      </c>
      <c r="D21" s="3" t="s">
        <v>739</v>
      </c>
      <c r="E21" s="3" t="s">
        <v>997</v>
      </c>
      <c r="F21" s="3">
        <v>48</v>
      </c>
      <c r="G21" s="3" t="s">
        <v>998</v>
      </c>
      <c r="H21" s="3"/>
      <c r="I21" s="10" t="s">
        <v>991</v>
      </c>
      <c r="J21" s="10">
        <v>977</v>
      </c>
      <c r="K21" s="11" t="s">
        <v>992</v>
      </c>
      <c r="L21" s="3"/>
      <c r="M21" s="3"/>
      <c r="N21" s="8" t="s">
        <v>1301</v>
      </c>
      <c r="O21" s="3" t="s">
        <v>2431</v>
      </c>
      <c r="P21" s="3" t="s">
        <v>2432</v>
      </c>
      <c r="Q21" s="3"/>
      <c r="R21" s="3"/>
      <c r="S21" s="3" t="s">
        <v>1417</v>
      </c>
      <c r="T21" s="3" t="s">
        <v>1445</v>
      </c>
      <c r="U21" s="3" t="s">
        <v>1375</v>
      </c>
      <c r="V21" s="3" t="s">
        <v>1591</v>
      </c>
      <c r="W21" s="3" t="s">
        <v>1592</v>
      </c>
      <c r="X21" s="3" t="s">
        <v>1593</v>
      </c>
      <c r="Y21" s="3" t="s">
        <v>1594</v>
      </c>
      <c r="Z21" s="3"/>
      <c r="AA21" s="3"/>
      <c r="AB21" s="3"/>
      <c r="AC21" s="3"/>
    </row>
    <row r="22" spans="1:29" ht="28.5" x14ac:dyDescent="0.25">
      <c r="A22" s="3" t="s">
        <v>50</v>
      </c>
      <c r="B22" s="3" t="s">
        <v>51</v>
      </c>
      <c r="C22" s="3" t="s">
        <v>52</v>
      </c>
      <c r="D22" s="3" t="s">
        <v>740</v>
      </c>
      <c r="E22" s="3" t="s">
        <v>994</v>
      </c>
      <c r="F22" s="3">
        <v>50</v>
      </c>
      <c r="G22" s="3" t="s">
        <v>995</v>
      </c>
      <c r="H22" s="3"/>
      <c r="I22" s="10" t="s">
        <v>1595</v>
      </c>
      <c r="J22" s="10">
        <v>52</v>
      </c>
      <c r="K22" s="11" t="s">
        <v>1596</v>
      </c>
      <c r="L22" s="3"/>
      <c r="M22" s="3"/>
      <c r="N22" s="8" t="s">
        <v>1313</v>
      </c>
      <c r="O22" s="3" t="s">
        <v>2433</v>
      </c>
      <c r="P22" s="3" t="s">
        <v>2434</v>
      </c>
      <c r="Q22" s="3"/>
      <c r="R22" s="3"/>
      <c r="S22" s="3" t="s">
        <v>1446</v>
      </c>
      <c r="T22" s="3" t="s">
        <v>1447</v>
      </c>
      <c r="U22" s="3" t="s">
        <v>1376</v>
      </c>
      <c r="V22" s="3" t="s">
        <v>1597</v>
      </c>
      <c r="W22" s="3" t="s">
        <v>1598</v>
      </c>
      <c r="X22" s="3" t="s">
        <v>1599</v>
      </c>
      <c r="Y22" s="3" t="s">
        <v>1418</v>
      </c>
      <c r="Z22" s="3"/>
      <c r="AA22" s="3"/>
      <c r="AB22" s="3"/>
      <c r="AC22" s="3"/>
    </row>
    <row r="23" spans="1:29" ht="28.5" x14ac:dyDescent="0.25">
      <c r="A23" s="3" t="s">
        <v>53</v>
      </c>
      <c r="B23" s="3" t="s">
        <v>54</v>
      </c>
      <c r="C23" s="3" t="s">
        <v>55</v>
      </c>
      <c r="D23" s="3" t="s">
        <v>741</v>
      </c>
      <c r="E23" s="3" t="s">
        <v>993</v>
      </c>
      <c r="F23" s="3">
        <v>52</v>
      </c>
      <c r="G23" s="3" t="s">
        <v>1176</v>
      </c>
      <c r="H23" s="3"/>
      <c r="I23" s="10" t="s">
        <v>1600</v>
      </c>
      <c r="J23" s="10">
        <v>50</v>
      </c>
      <c r="K23" s="11" t="s">
        <v>1601</v>
      </c>
      <c r="L23" s="3"/>
      <c r="M23" s="3"/>
      <c r="N23" s="8" t="s">
        <v>1342</v>
      </c>
      <c r="O23" s="3" t="s">
        <v>2435</v>
      </c>
      <c r="P23" s="3" t="s">
        <v>2436</v>
      </c>
      <c r="Q23" s="3"/>
      <c r="R23" s="3"/>
      <c r="S23" s="3" t="s">
        <v>2543</v>
      </c>
      <c r="T23" s="3" t="s">
        <v>1448</v>
      </c>
      <c r="U23" s="3" t="s">
        <v>1377</v>
      </c>
      <c r="V23" s="3" t="s">
        <v>1602</v>
      </c>
      <c r="W23" s="3" t="s">
        <v>1603</v>
      </c>
      <c r="X23" s="3" t="s">
        <v>1604</v>
      </c>
      <c r="Y23" s="3" t="s">
        <v>1605</v>
      </c>
      <c r="Z23" s="3"/>
      <c r="AA23" s="3"/>
      <c r="AB23" s="3"/>
      <c r="AC23" s="3"/>
    </row>
    <row r="24" spans="1:29" ht="42.75" x14ac:dyDescent="0.25">
      <c r="A24" s="3" t="s">
        <v>56</v>
      </c>
      <c r="B24" s="3" t="s">
        <v>57</v>
      </c>
      <c r="C24" s="3" t="s">
        <v>58</v>
      </c>
      <c r="D24" s="3" t="s">
        <v>742</v>
      </c>
      <c r="E24" s="3" t="s">
        <v>1180</v>
      </c>
      <c r="F24" s="3">
        <v>974</v>
      </c>
      <c r="G24" s="3" t="s">
        <v>1181</v>
      </c>
      <c r="H24" s="3"/>
      <c r="I24" s="10" t="s">
        <v>996</v>
      </c>
      <c r="J24" s="10">
        <v>975</v>
      </c>
      <c r="K24" s="11" t="s">
        <v>1177</v>
      </c>
      <c r="L24" s="3"/>
      <c r="M24" s="3"/>
      <c r="N24" s="8" t="s">
        <v>1333</v>
      </c>
      <c r="O24" s="3" t="s">
        <v>2437</v>
      </c>
      <c r="P24" s="3" t="s">
        <v>2438</v>
      </c>
      <c r="Q24" s="3"/>
      <c r="R24" s="3"/>
      <c r="S24" s="3" t="s">
        <v>1420</v>
      </c>
      <c r="T24" s="3" t="s">
        <v>1449</v>
      </c>
      <c r="U24" s="3" t="s">
        <v>1378</v>
      </c>
      <c r="V24" s="3" t="s">
        <v>1608</v>
      </c>
      <c r="W24" s="3" t="s">
        <v>1609</v>
      </c>
      <c r="X24" s="3" t="s">
        <v>1610</v>
      </c>
      <c r="Y24" s="3" t="s">
        <v>1611</v>
      </c>
      <c r="Z24" s="3"/>
      <c r="AA24" s="3"/>
      <c r="AB24" s="3"/>
      <c r="AC24" s="3"/>
    </row>
    <row r="25" spans="1:29" ht="28.5" x14ac:dyDescent="0.25">
      <c r="A25" s="3" t="s">
        <v>59</v>
      </c>
      <c r="B25" s="3" t="s">
        <v>60</v>
      </c>
      <c r="C25" s="3" t="s">
        <v>61</v>
      </c>
      <c r="D25" s="3" t="s">
        <v>743</v>
      </c>
      <c r="E25" s="3" t="s">
        <v>1606</v>
      </c>
      <c r="F25" s="3">
        <v>978</v>
      </c>
      <c r="G25" s="3" t="s">
        <v>1607</v>
      </c>
      <c r="H25" s="3"/>
      <c r="I25" s="10" t="s">
        <v>1612</v>
      </c>
      <c r="J25" s="10">
        <v>48</v>
      </c>
      <c r="K25" s="11" t="s">
        <v>1613</v>
      </c>
      <c r="L25" s="3"/>
      <c r="M25" s="3"/>
      <c r="N25" s="8" t="s">
        <v>1305</v>
      </c>
      <c r="O25" s="3" t="s">
        <v>2439</v>
      </c>
      <c r="P25" s="3" t="s">
        <v>2440</v>
      </c>
      <c r="Q25" s="3"/>
      <c r="R25" s="3"/>
      <c r="S25" s="3" t="s">
        <v>1421</v>
      </c>
      <c r="T25" s="3" t="s">
        <v>1450</v>
      </c>
      <c r="U25" s="3" t="s">
        <v>1379</v>
      </c>
      <c r="V25" s="3" t="s">
        <v>1614</v>
      </c>
      <c r="W25" s="3" t="s">
        <v>1615</v>
      </c>
      <c r="X25" s="3" t="s">
        <v>1616</v>
      </c>
      <c r="Y25" s="3" t="s">
        <v>1617</v>
      </c>
      <c r="Z25" s="3"/>
      <c r="AA25" s="3"/>
      <c r="AB25" s="3"/>
      <c r="AC25" s="3"/>
    </row>
    <row r="26" spans="1:29" ht="42.75" x14ac:dyDescent="0.25">
      <c r="A26" s="3" t="s">
        <v>62</v>
      </c>
      <c r="B26" s="3" t="s">
        <v>63</v>
      </c>
      <c r="C26" s="3" t="s">
        <v>64</v>
      </c>
      <c r="D26" s="3" t="s">
        <v>744</v>
      </c>
      <c r="E26" s="3" t="s">
        <v>1012</v>
      </c>
      <c r="F26" s="3">
        <v>84</v>
      </c>
      <c r="G26" s="3" t="s">
        <v>1013</v>
      </c>
      <c r="H26" s="3"/>
      <c r="I26" s="10" t="s">
        <v>999</v>
      </c>
      <c r="J26" s="10">
        <v>108</v>
      </c>
      <c r="K26" s="11" t="s">
        <v>1000</v>
      </c>
      <c r="L26" s="3"/>
      <c r="M26" s="3"/>
      <c r="N26" s="8" t="s">
        <v>1311</v>
      </c>
      <c r="O26" s="3" t="s">
        <v>2441</v>
      </c>
      <c r="P26" s="3" t="s">
        <v>2442</v>
      </c>
      <c r="Q26" s="3"/>
      <c r="R26" s="3"/>
      <c r="S26" s="3" t="s">
        <v>1422</v>
      </c>
      <c r="T26" s="3" t="s">
        <v>1451</v>
      </c>
      <c r="U26" s="3" t="s">
        <v>1380</v>
      </c>
      <c r="V26" s="3" t="s">
        <v>1618</v>
      </c>
      <c r="W26" s="3" t="s">
        <v>1398</v>
      </c>
      <c r="X26" s="3" t="s">
        <v>1619</v>
      </c>
      <c r="Y26" s="3" t="s">
        <v>1620</v>
      </c>
      <c r="Z26" s="3"/>
      <c r="AA26" s="3"/>
      <c r="AB26" s="3"/>
      <c r="AC26" s="3"/>
    </row>
    <row r="27" spans="1:29" ht="42.75" x14ac:dyDescent="0.25">
      <c r="A27" s="3" t="s">
        <v>65</v>
      </c>
      <c r="B27" s="3" t="s">
        <v>66</v>
      </c>
      <c r="C27" s="3" t="s">
        <v>67</v>
      </c>
      <c r="D27" s="3" t="s">
        <v>745</v>
      </c>
      <c r="E27" s="3" t="s">
        <v>1172</v>
      </c>
      <c r="F27" s="3">
        <v>952</v>
      </c>
      <c r="G27" s="3" t="s">
        <v>1265</v>
      </c>
      <c r="H27" s="3"/>
      <c r="I27" s="10" t="s">
        <v>1621</v>
      </c>
      <c r="J27" s="10">
        <v>60</v>
      </c>
      <c r="K27" s="11" t="s">
        <v>1622</v>
      </c>
      <c r="L27" s="3"/>
      <c r="M27" s="3"/>
      <c r="N27" s="8" t="s">
        <v>1345</v>
      </c>
      <c r="O27" s="3" t="s">
        <v>2443</v>
      </c>
      <c r="P27" s="3" t="s">
        <v>2444</v>
      </c>
      <c r="Q27" s="3"/>
      <c r="R27" s="3"/>
      <c r="S27" s="3" t="s">
        <v>1419</v>
      </c>
      <c r="T27" s="3" t="s">
        <v>1452</v>
      </c>
      <c r="U27" s="3" t="s">
        <v>1381</v>
      </c>
      <c r="V27" s="3" t="s">
        <v>1623</v>
      </c>
      <c r="W27" s="3" t="s">
        <v>1624</v>
      </c>
      <c r="X27" s="3" t="s">
        <v>1625</v>
      </c>
      <c r="Y27" s="3" t="s">
        <v>1626</v>
      </c>
      <c r="Z27" s="3"/>
      <c r="AA27" s="3"/>
      <c r="AB27" s="3"/>
      <c r="AC27" s="3"/>
    </row>
    <row r="28" spans="1:29" ht="28.5" x14ac:dyDescent="0.25">
      <c r="A28" s="3" t="s">
        <v>68</v>
      </c>
      <c r="B28" s="3" t="s">
        <v>69</v>
      </c>
      <c r="C28" s="3" t="s">
        <v>70</v>
      </c>
      <c r="D28" s="3" t="s">
        <v>746</v>
      </c>
      <c r="E28" s="3" t="s">
        <v>1001</v>
      </c>
      <c r="F28" s="3">
        <v>60</v>
      </c>
      <c r="G28" s="3" t="s">
        <v>1002</v>
      </c>
      <c r="H28" s="3"/>
      <c r="I28" s="10" t="s">
        <v>1003</v>
      </c>
      <c r="J28" s="10">
        <v>96</v>
      </c>
      <c r="K28" s="11" t="s">
        <v>1004</v>
      </c>
      <c r="L28" s="3"/>
      <c r="M28" s="3"/>
      <c r="N28" s="8" t="s">
        <v>1296</v>
      </c>
      <c r="O28" s="3" t="s">
        <v>2445</v>
      </c>
      <c r="P28" s="3" t="s">
        <v>2446</v>
      </c>
      <c r="Q28" s="3"/>
      <c r="R28" s="3"/>
      <c r="S28" s="3" t="s">
        <v>1399</v>
      </c>
      <c r="T28" s="3" t="s">
        <v>2096</v>
      </c>
      <c r="U28" s="3" t="s">
        <v>1382</v>
      </c>
      <c r="V28" s="3" t="s">
        <v>1628</v>
      </c>
      <c r="W28" s="3" t="s">
        <v>2097</v>
      </c>
      <c r="X28" s="3" t="s">
        <v>2098</v>
      </c>
      <c r="Y28" s="3" t="s">
        <v>2097</v>
      </c>
      <c r="Z28" s="3"/>
      <c r="AA28" s="3"/>
      <c r="AB28" s="3"/>
      <c r="AC28" s="3"/>
    </row>
    <row r="29" spans="1:29" ht="28.5" x14ac:dyDescent="0.25">
      <c r="A29" s="3" t="s">
        <v>71</v>
      </c>
      <c r="B29" s="3" t="s">
        <v>72</v>
      </c>
      <c r="C29" s="3" t="s">
        <v>73</v>
      </c>
      <c r="D29" s="3" t="s">
        <v>747</v>
      </c>
      <c r="E29" s="3" t="s">
        <v>1627</v>
      </c>
      <c r="F29" s="3">
        <v>64</v>
      </c>
      <c r="G29" s="3" t="s">
        <v>2086</v>
      </c>
      <c r="H29" s="3"/>
      <c r="I29" s="10" t="s">
        <v>1629</v>
      </c>
      <c r="J29" s="10">
        <v>68</v>
      </c>
      <c r="K29" s="11" t="s">
        <v>1630</v>
      </c>
      <c r="L29" s="3"/>
      <c r="M29" s="3"/>
      <c r="N29" s="8" t="s">
        <v>2553</v>
      </c>
      <c r="O29" s="3" t="s">
        <v>2447</v>
      </c>
      <c r="P29" s="3" t="s">
        <v>2448</v>
      </c>
      <c r="Q29" s="3"/>
      <c r="R29" s="3"/>
      <c r="S29" s="3" t="s">
        <v>1400</v>
      </c>
      <c r="T29" s="3" t="s">
        <v>1384</v>
      </c>
      <c r="U29" s="3" t="s">
        <v>1383</v>
      </c>
      <c r="V29" s="3" t="s">
        <v>1631</v>
      </c>
      <c r="W29" s="3" t="s">
        <v>1632</v>
      </c>
      <c r="X29" s="3" t="s">
        <v>1633</v>
      </c>
      <c r="Y29" s="3" t="s">
        <v>1634</v>
      </c>
      <c r="Z29" s="3"/>
      <c r="AA29" s="3"/>
      <c r="AB29" s="3"/>
      <c r="AC29" s="3"/>
    </row>
    <row r="30" spans="1:29" ht="28.5" x14ac:dyDescent="0.25">
      <c r="A30" s="3" t="s">
        <v>74</v>
      </c>
      <c r="B30" s="3" t="s">
        <v>75</v>
      </c>
      <c r="C30" s="3" t="s">
        <v>76</v>
      </c>
      <c r="D30" s="3" t="s">
        <v>748</v>
      </c>
      <c r="E30" s="3" t="s">
        <v>1005</v>
      </c>
      <c r="F30" s="3">
        <v>68</v>
      </c>
      <c r="G30" s="3" t="s">
        <v>1178</v>
      </c>
      <c r="H30" s="3"/>
      <c r="I30" s="10" t="s">
        <v>1006</v>
      </c>
      <c r="J30" s="10">
        <v>986</v>
      </c>
      <c r="K30" s="11" t="s">
        <v>1007</v>
      </c>
      <c r="L30" s="3"/>
      <c r="M30" s="3"/>
      <c r="N30" s="8" t="s">
        <v>1317</v>
      </c>
      <c r="O30" s="3" t="s">
        <v>2449</v>
      </c>
      <c r="P30" s="3" t="s">
        <v>2450</v>
      </c>
      <c r="Q30" s="3"/>
      <c r="R30" s="3"/>
      <c r="S30" s="3" t="s">
        <v>1637</v>
      </c>
      <c r="T30" s="3" t="s">
        <v>1638</v>
      </c>
      <c r="U30" s="3" t="s">
        <v>1639</v>
      </c>
      <c r="V30" s="3" t="s">
        <v>1640</v>
      </c>
      <c r="W30" s="3" t="s">
        <v>1641</v>
      </c>
      <c r="X30" s="3" t="s">
        <v>1642</v>
      </c>
      <c r="Y30" s="3" t="s">
        <v>1643</v>
      </c>
      <c r="Z30" s="3"/>
      <c r="AA30" s="3"/>
      <c r="AB30" s="3"/>
      <c r="AC30" s="3"/>
    </row>
    <row r="31" spans="1:29" ht="28.5" x14ac:dyDescent="0.25">
      <c r="A31" s="3" t="s">
        <v>77</v>
      </c>
      <c r="B31" s="3" t="s">
        <v>78</v>
      </c>
      <c r="C31" s="3" t="s">
        <v>79</v>
      </c>
      <c r="D31" s="3" t="s">
        <v>749</v>
      </c>
      <c r="E31" s="3" t="s">
        <v>1635</v>
      </c>
      <c r="F31" s="3">
        <v>977</v>
      </c>
      <c r="G31" s="3" t="s">
        <v>1636</v>
      </c>
      <c r="H31" s="3"/>
      <c r="I31" s="10" t="s">
        <v>1644</v>
      </c>
      <c r="J31" s="10">
        <v>44</v>
      </c>
      <c r="K31" s="11" t="s">
        <v>1645</v>
      </c>
      <c r="L31" s="3"/>
      <c r="M31" s="3"/>
      <c r="N31" s="8" t="s">
        <v>1290</v>
      </c>
      <c r="O31" s="3" t="s">
        <v>2451</v>
      </c>
      <c r="P31" s="3" t="s">
        <v>2452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 t="s">
        <v>80</v>
      </c>
      <c r="B32" s="3" t="s">
        <v>81</v>
      </c>
      <c r="C32" s="3" t="s">
        <v>82</v>
      </c>
      <c r="D32" s="3" t="s">
        <v>750</v>
      </c>
      <c r="E32" s="3" t="s">
        <v>1010</v>
      </c>
      <c r="F32" s="3">
        <v>72</v>
      </c>
      <c r="G32" s="3" t="s">
        <v>1011</v>
      </c>
      <c r="H32" s="3"/>
      <c r="I32" s="10" t="s">
        <v>1648</v>
      </c>
      <c r="J32" s="10">
        <v>64</v>
      </c>
      <c r="K32" s="11" t="s">
        <v>2086</v>
      </c>
      <c r="L32" s="3"/>
      <c r="M32" s="3"/>
      <c r="N32" s="8" t="s">
        <v>1307</v>
      </c>
      <c r="O32" s="3" t="s">
        <v>2453</v>
      </c>
      <c r="P32" s="3" t="s">
        <v>2454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 t="s">
        <v>83</v>
      </c>
      <c r="B33" s="3" t="s">
        <v>84</v>
      </c>
      <c r="C33" s="3" t="s">
        <v>85</v>
      </c>
      <c r="D33" s="3" t="s">
        <v>751</v>
      </c>
      <c r="E33" s="3" t="s">
        <v>1646</v>
      </c>
      <c r="F33" s="3">
        <v>986</v>
      </c>
      <c r="G33" s="3" t="s">
        <v>1647</v>
      </c>
      <c r="H33" s="3"/>
      <c r="I33" s="10" t="s">
        <v>1651</v>
      </c>
      <c r="J33" s="10">
        <v>72</v>
      </c>
      <c r="K33" s="11" t="s">
        <v>1652</v>
      </c>
      <c r="L33" s="3"/>
      <c r="M33" s="3"/>
      <c r="N33" s="8" t="s">
        <v>1309</v>
      </c>
      <c r="O33" s="3" t="s">
        <v>2455</v>
      </c>
      <c r="P33" s="3" t="s">
        <v>2456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 t="s">
        <v>94</v>
      </c>
      <c r="B34" s="3" t="s">
        <v>95</v>
      </c>
      <c r="C34" s="3" t="s">
        <v>96</v>
      </c>
      <c r="D34" s="3" t="s">
        <v>755</v>
      </c>
      <c r="E34" s="3" t="s">
        <v>1661</v>
      </c>
      <c r="F34" s="3">
        <v>975</v>
      </c>
      <c r="G34" s="3" t="s">
        <v>1662</v>
      </c>
      <c r="H34" s="3"/>
      <c r="I34" s="10" t="s">
        <v>1655</v>
      </c>
      <c r="J34" s="10">
        <v>974</v>
      </c>
      <c r="K34" s="11" t="s">
        <v>1656</v>
      </c>
      <c r="L34" s="3"/>
      <c r="M34" s="3"/>
      <c r="N34" s="8" t="s">
        <v>1334</v>
      </c>
      <c r="O34" s="3" t="s">
        <v>2457</v>
      </c>
      <c r="P34" s="3" t="s">
        <v>2458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 t="s">
        <v>97</v>
      </c>
      <c r="B35" s="3" t="s">
        <v>98</v>
      </c>
      <c r="C35" s="3" t="s">
        <v>99</v>
      </c>
      <c r="D35" s="3" t="s">
        <v>756</v>
      </c>
      <c r="E35" s="3" t="s">
        <v>1663</v>
      </c>
      <c r="F35" s="3">
        <v>952</v>
      </c>
      <c r="G35" s="3" t="s">
        <v>1664</v>
      </c>
      <c r="H35" s="3"/>
      <c r="I35" s="10" t="s">
        <v>1659</v>
      </c>
      <c r="J35" s="10">
        <v>84</v>
      </c>
      <c r="K35" s="11" t="s">
        <v>1660</v>
      </c>
      <c r="L35" s="3"/>
      <c r="M35" s="3"/>
      <c r="N35" s="8" t="s">
        <v>1340</v>
      </c>
      <c r="O35" s="3" t="s">
        <v>2459</v>
      </c>
      <c r="P35" s="3" t="s">
        <v>2460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8.5" x14ac:dyDescent="0.25">
      <c r="A36" s="3" t="s">
        <v>100</v>
      </c>
      <c r="B36" s="3" t="s">
        <v>101</v>
      </c>
      <c r="C36" s="3" t="s">
        <v>102</v>
      </c>
      <c r="D36" s="3" t="s">
        <v>757</v>
      </c>
      <c r="E36" s="3" t="s">
        <v>1665</v>
      </c>
      <c r="F36" s="3">
        <v>108</v>
      </c>
      <c r="G36" s="3" t="s">
        <v>1666</v>
      </c>
      <c r="H36" s="3"/>
      <c r="I36" s="10" t="s">
        <v>1014</v>
      </c>
      <c r="J36" s="10">
        <v>124</v>
      </c>
      <c r="K36" s="11" t="s">
        <v>1015</v>
      </c>
      <c r="L36" s="3"/>
      <c r="M36" s="3"/>
      <c r="N36" s="8" t="s">
        <v>1341</v>
      </c>
      <c r="O36" s="3" t="s">
        <v>2461</v>
      </c>
      <c r="P36" s="3" t="s">
        <v>2462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8.5" x14ac:dyDescent="0.25">
      <c r="A37" s="3" t="s">
        <v>103</v>
      </c>
      <c r="B37" s="3" t="s">
        <v>104</v>
      </c>
      <c r="C37" s="3" t="s">
        <v>105</v>
      </c>
      <c r="D37" s="3" t="s">
        <v>758</v>
      </c>
      <c r="E37" s="3" t="s">
        <v>1081</v>
      </c>
      <c r="F37" s="3">
        <v>116</v>
      </c>
      <c r="G37" s="3" t="s">
        <v>1206</v>
      </c>
      <c r="H37" s="3"/>
      <c r="I37" s="10" t="s">
        <v>1016</v>
      </c>
      <c r="J37" s="10">
        <v>976</v>
      </c>
      <c r="K37" s="11" t="s">
        <v>1017</v>
      </c>
      <c r="L37" s="3"/>
      <c r="M37" s="3"/>
      <c r="N37" s="8" t="s">
        <v>1335</v>
      </c>
      <c r="O37" s="3" t="s">
        <v>2463</v>
      </c>
      <c r="P37" s="3" t="s">
        <v>2464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 t="s">
        <v>106</v>
      </c>
      <c r="B38" s="3" t="s">
        <v>107</v>
      </c>
      <c r="C38" s="3" t="s">
        <v>108</v>
      </c>
      <c r="D38" s="3" t="s">
        <v>759</v>
      </c>
      <c r="E38" s="3" t="s">
        <v>1169</v>
      </c>
      <c r="F38" s="3">
        <v>950</v>
      </c>
      <c r="G38" s="3" t="s">
        <v>1271</v>
      </c>
      <c r="H38" s="3"/>
      <c r="I38" s="10" t="s">
        <v>1018</v>
      </c>
      <c r="J38" s="10">
        <v>756</v>
      </c>
      <c r="K38" s="11" t="s">
        <v>1019</v>
      </c>
      <c r="L38" s="3"/>
      <c r="M38" s="3"/>
      <c r="N38" s="8" t="s">
        <v>1294</v>
      </c>
      <c r="O38" s="3" t="s">
        <v>2465</v>
      </c>
      <c r="P38" s="3" t="s">
        <v>2466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5" x14ac:dyDescent="0.25">
      <c r="A39" s="3" t="s">
        <v>109</v>
      </c>
      <c r="B39" s="3" t="s">
        <v>110</v>
      </c>
      <c r="C39" s="3" t="s">
        <v>111</v>
      </c>
      <c r="D39" s="3" t="s">
        <v>760</v>
      </c>
      <c r="E39" s="3" t="s">
        <v>1668</v>
      </c>
      <c r="F39" s="3">
        <v>124</v>
      </c>
      <c r="G39" s="3" t="s">
        <v>1669</v>
      </c>
      <c r="H39" s="3"/>
      <c r="I39" s="10" t="s">
        <v>1020</v>
      </c>
      <c r="J39" s="10">
        <v>990</v>
      </c>
      <c r="K39" s="11" t="s">
        <v>2088</v>
      </c>
      <c r="L39" s="3"/>
      <c r="M39" s="3"/>
      <c r="N39" s="8" t="s">
        <v>1282</v>
      </c>
      <c r="O39" s="3" t="s">
        <v>2467</v>
      </c>
      <c r="P39" s="3" t="s">
        <v>2468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 t="s">
        <v>112</v>
      </c>
      <c r="B40" s="3" t="s">
        <v>113</v>
      </c>
      <c r="C40" s="3" t="s">
        <v>114</v>
      </c>
      <c r="D40" s="3" t="s">
        <v>761</v>
      </c>
      <c r="E40" s="3" t="s">
        <v>1026</v>
      </c>
      <c r="F40" s="3">
        <v>132</v>
      </c>
      <c r="G40" s="3" t="s">
        <v>1185</v>
      </c>
      <c r="H40" s="3"/>
      <c r="I40" s="10" t="s">
        <v>1182</v>
      </c>
      <c r="J40" s="10">
        <v>0</v>
      </c>
      <c r="K40" s="11" t="s">
        <v>1183</v>
      </c>
      <c r="L40" s="3"/>
      <c r="M40" s="3"/>
      <c r="N40" s="8" t="s">
        <v>1298</v>
      </c>
      <c r="O40" s="3" t="s">
        <v>2469</v>
      </c>
      <c r="P40" s="3" t="s">
        <v>2470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8.5" x14ac:dyDescent="0.25">
      <c r="A41" s="3" t="s">
        <v>124</v>
      </c>
      <c r="B41" s="3" t="s">
        <v>125</v>
      </c>
      <c r="C41" s="3" t="s">
        <v>126</v>
      </c>
      <c r="D41" s="3" t="s">
        <v>765</v>
      </c>
      <c r="E41" s="3" t="s">
        <v>1676</v>
      </c>
      <c r="F41" s="3">
        <v>990</v>
      </c>
      <c r="G41" s="3" t="s">
        <v>2088</v>
      </c>
      <c r="H41" s="3"/>
      <c r="I41" s="10" t="s">
        <v>1021</v>
      </c>
      <c r="J41" s="10">
        <v>170</v>
      </c>
      <c r="K41" s="11" t="s">
        <v>1022</v>
      </c>
      <c r="L41" s="3"/>
      <c r="M41" s="3"/>
      <c r="N41" s="8" t="s">
        <v>1339</v>
      </c>
      <c r="O41" s="3" t="s">
        <v>2471</v>
      </c>
      <c r="P41" s="3" t="s">
        <v>2472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 t="s">
        <v>127</v>
      </c>
      <c r="B42" s="3" t="s">
        <v>128</v>
      </c>
      <c r="C42" s="3" t="s">
        <v>129</v>
      </c>
      <c r="D42" s="3" t="s">
        <v>766</v>
      </c>
      <c r="E42" s="3" t="s">
        <v>1677</v>
      </c>
      <c r="F42" s="3">
        <v>0</v>
      </c>
      <c r="G42" s="3" t="s">
        <v>1678</v>
      </c>
      <c r="H42" s="3"/>
      <c r="I42" s="10" t="s">
        <v>1023</v>
      </c>
      <c r="J42" s="10">
        <v>188</v>
      </c>
      <c r="K42" s="11" t="s">
        <v>1024</v>
      </c>
      <c r="L42" s="3"/>
      <c r="M42" s="3"/>
      <c r="N42" s="8" t="s">
        <v>1285</v>
      </c>
      <c r="O42" s="3" t="s">
        <v>2473</v>
      </c>
      <c r="P42" s="3" t="s">
        <v>2474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 t="s">
        <v>161</v>
      </c>
      <c r="B43" s="3" t="s">
        <v>162</v>
      </c>
      <c r="C43" s="3" t="s">
        <v>163</v>
      </c>
      <c r="D43" s="3" t="s">
        <v>779</v>
      </c>
      <c r="E43" s="3" t="s">
        <v>1695</v>
      </c>
      <c r="F43" s="3">
        <v>978</v>
      </c>
      <c r="G43" s="3" t="s">
        <v>1696</v>
      </c>
      <c r="H43" s="3"/>
      <c r="I43" s="10" t="s">
        <v>1025</v>
      </c>
      <c r="J43" s="10">
        <v>931</v>
      </c>
      <c r="K43" s="11" t="s">
        <v>1184</v>
      </c>
      <c r="L43" s="3"/>
      <c r="M43" s="3"/>
      <c r="N43" s="8" t="s">
        <v>1331</v>
      </c>
      <c r="O43" s="3" t="s">
        <v>2475</v>
      </c>
      <c r="P43" s="3" t="s">
        <v>2476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 t="s">
        <v>140</v>
      </c>
      <c r="B44" s="3" t="s">
        <v>141</v>
      </c>
      <c r="C44" s="3" t="s">
        <v>142</v>
      </c>
      <c r="D44" s="3" t="s">
        <v>771</v>
      </c>
      <c r="E44" s="3" t="s">
        <v>1685</v>
      </c>
      <c r="F44" s="3">
        <v>170</v>
      </c>
      <c r="G44" s="3" t="s">
        <v>1686</v>
      </c>
      <c r="H44" s="3"/>
      <c r="I44" s="10" t="s">
        <v>1672</v>
      </c>
      <c r="J44" s="10">
        <v>132</v>
      </c>
      <c r="K44" s="11" t="s">
        <v>1673</v>
      </c>
      <c r="L44" s="3"/>
      <c r="M44" s="3"/>
      <c r="N44" s="8" t="s">
        <v>1327</v>
      </c>
      <c r="O44" s="3" t="s">
        <v>2477</v>
      </c>
      <c r="P44" s="3" t="s">
        <v>2478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 t="s">
        <v>143</v>
      </c>
      <c r="B45" s="3" t="s">
        <v>144</v>
      </c>
      <c r="C45" s="3" t="s">
        <v>145</v>
      </c>
      <c r="D45" s="3" t="s">
        <v>772</v>
      </c>
      <c r="E45" s="3" t="s">
        <v>1082</v>
      </c>
      <c r="F45" s="3">
        <v>174</v>
      </c>
      <c r="G45" s="3" t="s">
        <v>1207</v>
      </c>
      <c r="H45" s="3"/>
      <c r="I45" s="10" t="s">
        <v>1027</v>
      </c>
      <c r="J45" s="10">
        <v>203</v>
      </c>
      <c r="K45" s="11" t="s">
        <v>1028</v>
      </c>
      <c r="L45" s="3"/>
      <c r="M45" s="3"/>
      <c r="N45" s="8" t="s">
        <v>1310</v>
      </c>
      <c r="O45" s="3" t="s">
        <v>2479</v>
      </c>
      <c r="P45" s="3" t="s">
        <v>2480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t="s">
        <v>329</v>
      </c>
      <c r="B46" t="s">
        <v>330</v>
      </c>
      <c r="C46" t="s">
        <v>331</v>
      </c>
      <c r="D46" t="s">
        <v>837</v>
      </c>
      <c r="E46" t="s">
        <v>1817</v>
      </c>
      <c r="F46">
        <v>408</v>
      </c>
      <c r="G46" t="s">
        <v>1818</v>
      </c>
      <c r="H46" s="3"/>
      <c r="I46" s="10" t="s">
        <v>1029</v>
      </c>
      <c r="J46" s="10">
        <v>262</v>
      </c>
      <c r="K46" s="11" t="s">
        <v>1030</v>
      </c>
      <c r="L46" s="3"/>
      <c r="M46" s="3"/>
      <c r="N46" s="8" t="s">
        <v>1293</v>
      </c>
      <c r="O46" s="3" t="s">
        <v>2481</v>
      </c>
      <c r="P46" s="3" t="s">
        <v>2482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5" x14ac:dyDescent="0.25">
      <c r="A47" t="s">
        <v>332</v>
      </c>
      <c r="B47" t="s">
        <v>333</v>
      </c>
      <c r="C47" t="s">
        <v>334</v>
      </c>
      <c r="D47" t="s">
        <v>838</v>
      </c>
      <c r="E47" t="s">
        <v>1819</v>
      </c>
      <c r="F47">
        <v>410</v>
      </c>
      <c r="G47" t="s">
        <v>1820</v>
      </c>
      <c r="H47" s="3"/>
      <c r="I47" s="10" t="s">
        <v>1031</v>
      </c>
      <c r="J47" s="10">
        <v>208</v>
      </c>
      <c r="K47" s="11" t="s">
        <v>1032</v>
      </c>
      <c r="L47" s="3"/>
      <c r="M47" s="3"/>
      <c r="N47" s="8" t="s">
        <v>1344</v>
      </c>
      <c r="O47" s="3" t="s">
        <v>2483</v>
      </c>
      <c r="P47" s="3" t="s">
        <v>2484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5" x14ac:dyDescent="0.25">
      <c r="A48" s="3" t="s">
        <v>150</v>
      </c>
      <c r="B48" s="3" t="s">
        <v>151</v>
      </c>
      <c r="C48" s="3" t="s">
        <v>152</v>
      </c>
      <c r="D48" s="3" t="s">
        <v>775</v>
      </c>
      <c r="E48" s="3" t="s">
        <v>1687</v>
      </c>
      <c r="F48" s="3">
        <v>188</v>
      </c>
      <c r="G48" s="3" t="s">
        <v>1688</v>
      </c>
      <c r="H48" s="3"/>
      <c r="I48" s="10" t="s">
        <v>1033</v>
      </c>
      <c r="J48" s="10">
        <v>214</v>
      </c>
      <c r="K48" s="11" t="s">
        <v>1034</v>
      </c>
      <c r="L48" s="3"/>
      <c r="M48" s="3"/>
      <c r="N48" s="8" t="s">
        <v>1324</v>
      </c>
      <c r="O48" s="3" t="s">
        <v>2485</v>
      </c>
      <c r="P48" s="3" t="s">
        <v>2486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 t="s">
        <v>709</v>
      </c>
      <c r="B49" s="3" t="s">
        <v>153</v>
      </c>
      <c r="C49" s="3" t="s">
        <v>154</v>
      </c>
      <c r="D49" s="3" t="s">
        <v>776</v>
      </c>
      <c r="E49" s="3" t="s">
        <v>1689</v>
      </c>
      <c r="F49" s="3">
        <v>952</v>
      </c>
      <c r="G49" s="3" t="s">
        <v>1690</v>
      </c>
      <c r="H49" s="3"/>
      <c r="I49" s="10" t="s">
        <v>1683</v>
      </c>
      <c r="J49" s="10">
        <v>12</v>
      </c>
      <c r="K49" s="11" t="s">
        <v>1684</v>
      </c>
      <c r="L49" s="3"/>
      <c r="M49" s="3"/>
      <c r="N49" s="8" t="s">
        <v>1303</v>
      </c>
      <c r="O49" s="3" t="s">
        <v>2487</v>
      </c>
      <c r="P49" s="3" t="s">
        <v>2488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 t="s">
        <v>155</v>
      </c>
      <c r="B50" s="3" t="s">
        <v>156</v>
      </c>
      <c r="C50" s="3" t="s">
        <v>157</v>
      </c>
      <c r="D50" s="3" t="s">
        <v>777</v>
      </c>
      <c r="E50" s="3" t="s">
        <v>1065</v>
      </c>
      <c r="F50" s="3">
        <v>191</v>
      </c>
      <c r="G50" s="3" t="s">
        <v>2089</v>
      </c>
      <c r="H50" s="3"/>
      <c r="I50" s="10" t="s">
        <v>1037</v>
      </c>
      <c r="J50" s="10">
        <v>818</v>
      </c>
      <c r="K50" s="11" t="s">
        <v>1038</v>
      </c>
      <c r="L50" s="3"/>
      <c r="M50" s="3"/>
      <c r="N50" s="8" t="s">
        <v>1321</v>
      </c>
      <c r="O50" s="3" t="s">
        <v>2489</v>
      </c>
      <c r="P50" s="3" t="s">
        <v>2490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 t="s">
        <v>158</v>
      </c>
      <c r="B51" s="3" t="s">
        <v>159</v>
      </c>
      <c r="C51" s="3" t="s">
        <v>160</v>
      </c>
      <c r="D51" s="3" t="s">
        <v>778</v>
      </c>
      <c r="E51" s="3" t="s">
        <v>1693</v>
      </c>
      <c r="F51" s="3">
        <v>931</v>
      </c>
      <c r="G51" s="3" t="s">
        <v>1694</v>
      </c>
      <c r="H51" s="3"/>
      <c r="I51" s="10" t="s">
        <v>1039</v>
      </c>
      <c r="J51" s="10">
        <v>232</v>
      </c>
      <c r="K51" s="11" t="s">
        <v>1040</v>
      </c>
      <c r="L51" s="3"/>
      <c r="M51" s="3"/>
      <c r="N51" s="8" t="s">
        <v>1312</v>
      </c>
      <c r="O51" s="3" t="s">
        <v>2491</v>
      </c>
      <c r="P51" s="3" t="s">
        <v>2492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8.5" x14ac:dyDescent="0.25">
      <c r="A52" s="3" t="s">
        <v>167</v>
      </c>
      <c r="B52" s="3" t="s">
        <v>168</v>
      </c>
      <c r="C52" s="3" t="s">
        <v>169</v>
      </c>
      <c r="D52" s="3" t="s">
        <v>781</v>
      </c>
      <c r="E52" s="3" t="s">
        <v>1701</v>
      </c>
      <c r="F52" s="3">
        <v>208</v>
      </c>
      <c r="G52" s="3" t="s">
        <v>1702</v>
      </c>
      <c r="H52" s="3"/>
      <c r="I52" s="10" t="s">
        <v>1041</v>
      </c>
      <c r="J52" s="10">
        <v>230</v>
      </c>
      <c r="K52" s="11" t="s">
        <v>1042</v>
      </c>
      <c r="L52" s="3"/>
      <c r="M52" s="3"/>
      <c r="N52" s="8" t="s">
        <v>1323</v>
      </c>
      <c r="O52" s="3" t="s">
        <v>2546</v>
      </c>
      <c r="P52" s="3" t="s">
        <v>2547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 t="s">
        <v>2087</v>
      </c>
      <c r="B53" s="3" t="s">
        <v>92</v>
      </c>
      <c r="C53" s="3" t="s">
        <v>93</v>
      </c>
      <c r="D53" s="3" t="s">
        <v>754</v>
      </c>
      <c r="E53" s="3" t="s">
        <v>1657</v>
      </c>
      <c r="F53" s="3">
        <v>96</v>
      </c>
      <c r="G53" s="3" t="s">
        <v>1658</v>
      </c>
      <c r="H53" s="3"/>
      <c r="I53" s="10" t="s">
        <v>1691</v>
      </c>
      <c r="J53" s="10">
        <v>978</v>
      </c>
      <c r="K53" s="11" t="s">
        <v>1692</v>
      </c>
      <c r="L53" s="3"/>
      <c r="M53" s="3"/>
      <c r="N53" s="8" t="s">
        <v>1347</v>
      </c>
      <c r="O53" s="3" t="s">
        <v>2493</v>
      </c>
      <c r="P53" s="3" t="s">
        <v>2494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 t="s">
        <v>170</v>
      </c>
      <c r="B54" s="3" t="s">
        <v>171</v>
      </c>
      <c r="C54" s="3" t="s">
        <v>172</v>
      </c>
      <c r="D54" s="3" t="s">
        <v>782</v>
      </c>
      <c r="E54" s="3" t="s">
        <v>1703</v>
      </c>
      <c r="F54" s="3">
        <v>262</v>
      </c>
      <c r="G54" s="3" t="s">
        <v>1704</v>
      </c>
      <c r="H54" s="3"/>
      <c r="I54" s="10" t="s">
        <v>1045</v>
      </c>
      <c r="J54" s="10">
        <v>242</v>
      </c>
      <c r="K54" s="11" t="s">
        <v>1186</v>
      </c>
      <c r="L54" s="3"/>
      <c r="M54" s="3"/>
      <c r="N54" s="8" t="s">
        <v>1338</v>
      </c>
      <c r="O54" s="3" t="s">
        <v>2495</v>
      </c>
      <c r="P54" s="3" t="s">
        <v>2496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5" x14ac:dyDescent="0.25">
      <c r="A55" s="3" t="s">
        <v>173</v>
      </c>
      <c r="B55" s="3" t="s">
        <v>174</v>
      </c>
      <c r="C55" s="3" t="s">
        <v>175</v>
      </c>
      <c r="D55" s="3" t="s">
        <v>783</v>
      </c>
      <c r="E55" s="3" t="s">
        <v>1705</v>
      </c>
      <c r="F55" s="3">
        <v>951</v>
      </c>
      <c r="G55" s="3" t="s">
        <v>1706</v>
      </c>
      <c r="H55" s="3"/>
      <c r="I55" s="10" t="s">
        <v>1046</v>
      </c>
      <c r="J55" s="10">
        <v>238</v>
      </c>
      <c r="K55" s="11" t="s">
        <v>1047</v>
      </c>
      <c r="L55" s="3"/>
      <c r="M55" s="3"/>
      <c r="N55" s="8" t="s">
        <v>1288</v>
      </c>
      <c r="O55" s="3" t="s">
        <v>2497</v>
      </c>
      <c r="P55" s="3" t="s">
        <v>2498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t="s">
        <v>182</v>
      </c>
      <c r="B56" t="s">
        <v>183</v>
      </c>
      <c r="C56" t="s">
        <v>184</v>
      </c>
      <c r="D56" t="s">
        <v>786</v>
      </c>
      <c r="E56" t="s">
        <v>1711</v>
      </c>
      <c r="F56">
        <v>818</v>
      </c>
      <c r="G56" t="s">
        <v>1712</v>
      </c>
      <c r="H56" s="3"/>
      <c r="I56" s="10" t="s">
        <v>1048</v>
      </c>
      <c r="J56" s="10">
        <v>826</v>
      </c>
      <c r="K56" s="11" t="s">
        <v>1049</v>
      </c>
      <c r="L56" s="3"/>
      <c r="M56" s="3"/>
      <c r="N56" s="8" t="s">
        <v>1291</v>
      </c>
      <c r="O56" s="3" t="s">
        <v>2499</v>
      </c>
      <c r="P56" s="3" t="s">
        <v>2500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t="s">
        <v>660</v>
      </c>
      <c r="B57" t="s">
        <v>661</v>
      </c>
      <c r="C57" t="s">
        <v>662</v>
      </c>
      <c r="D57" t="s">
        <v>952</v>
      </c>
      <c r="E57" t="s">
        <v>2041</v>
      </c>
      <c r="F57">
        <v>784</v>
      </c>
      <c r="G57" t="s">
        <v>2042</v>
      </c>
      <c r="H57" s="3"/>
      <c r="I57" s="10" t="s">
        <v>1050</v>
      </c>
      <c r="J57" s="10">
        <v>981</v>
      </c>
      <c r="K57" s="11" t="s">
        <v>1051</v>
      </c>
      <c r="L57" s="3"/>
      <c r="M57" s="3"/>
      <c r="N57" s="8" t="s">
        <v>1315</v>
      </c>
      <c r="O57" s="3" t="s">
        <v>2501</v>
      </c>
      <c r="P57" s="3" t="s">
        <v>2502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2.75" x14ac:dyDescent="0.25">
      <c r="A58" t="s">
        <v>179</v>
      </c>
      <c r="B58" t="s">
        <v>180</v>
      </c>
      <c r="C58" t="s">
        <v>181</v>
      </c>
      <c r="D58" t="s">
        <v>785</v>
      </c>
      <c r="E58" t="s">
        <v>1709</v>
      </c>
      <c r="F58">
        <v>840</v>
      </c>
      <c r="G58" t="s">
        <v>1710</v>
      </c>
      <c r="H58" s="3"/>
      <c r="I58" s="10" t="s">
        <v>1187</v>
      </c>
      <c r="J58" s="10">
        <v>0</v>
      </c>
      <c r="K58" s="11" t="s">
        <v>1188</v>
      </c>
      <c r="L58" s="3"/>
      <c r="M58" s="3"/>
      <c r="N58" s="8" t="s">
        <v>1336</v>
      </c>
      <c r="O58" s="3" t="s">
        <v>2503</v>
      </c>
      <c r="P58" s="3" t="s">
        <v>2504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t="s">
        <v>191</v>
      </c>
      <c r="B59" t="s">
        <v>192</v>
      </c>
      <c r="C59" t="s">
        <v>193</v>
      </c>
      <c r="D59" t="s">
        <v>789</v>
      </c>
      <c r="E59" t="s">
        <v>1717</v>
      </c>
      <c r="F59">
        <v>232</v>
      </c>
      <c r="G59" t="s">
        <v>1718</v>
      </c>
      <c r="H59" s="3"/>
      <c r="I59" s="10" t="s">
        <v>1052</v>
      </c>
      <c r="J59" s="10">
        <v>936</v>
      </c>
      <c r="K59" s="11" t="s">
        <v>1053</v>
      </c>
      <c r="L59" s="3"/>
      <c r="M59" s="3"/>
      <c r="N59" s="8" t="s">
        <v>1280</v>
      </c>
      <c r="O59" s="3" t="s">
        <v>2505</v>
      </c>
      <c r="P59" s="3" t="s">
        <v>2506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t="s">
        <v>590</v>
      </c>
      <c r="B60" t="s">
        <v>591</v>
      </c>
      <c r="C60" t="s">
        <v>592</v>
      </c>
      <c r="D60" t="s">
        <v>927</v>
      </c>
      <c r="E60" t="s">
        <v>1997</v>
      </c>
      <c r="F60">
        <v>978</v>
      </c>
      <c r="G60" t="s">
        <v>1998</v>
      </c>
      <c r="H60" s="3"/>
      <c r="I60" s="10" t="s">
        <v>1054</v>
      </c>
      <c r="J60" s="10">
        <v>292</v>
      </c>
      <c r="K60" s="11" t="s">
        <v>1055</v>
      </c>
      <c r="L60" s="3"/>
      <c r="M60" s="3"/>
      <c r="N60" s="8" t="s">
        <v>1284</v>
      </c>
      <c r="O60" s="3" t="s">
        <v>2507</v>
      </c>
      <c r="P60" s="3" t="s">
        <v>2508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t="s">
        <v>194</v>
      </c>
      <c r="B61" t="s">
        <v>195</v>
      </c>
      <c r="C61" t="s">
        <v>196</v>
      </c>
      <c r="D61" t="s">
        <v>790</v>
      </c>
      <c r="E61" t="s">
        <v>1721</v>
      </c>
      <c r="F61">
        <v>978</v>
      </c>
      <c r="G61" t="s">
        <v>1722</v>
      </c>
      <c r="H61" s="3"/>
      <c r="I61" s="10" t="s">
        <v>1056</v>
      </c>
      <c r="J61" s="10">
        <v>270</v>
      </c>
      <c r="K61" s="11" t="s">
        <v>1057</v>
      </c>
      <c r="L61" s="3"/>
      <c r="M61" s="3"/>
      <c r="N61" s="8" t="s">
        <v>1283</v>
      </c>
      <c r="O61" s="3" t="s">
        <v>2509</v>
      </c>
      <c r="P61" s="3" t="s">
        <v>2510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t="s">
        <v>719</v>
      </c>
      <c r="B62" t="s">
        <v>605</v>
      </c>
      <c r="C62" t="s">
        <v>606</v>
      </c>
      <c r="D62" t="s">
        <v>932</v>
      </c>
      <c r="E62" t="s">
        <v>1144</v>
      </c>
      <c r="F62">
        <v>748</v>
      </c>
      <c r="G62" t="s">
        <v>1254</v>
      </c>
      <c r="I62" s="1" t="s">
        <v>1058</v>
      </c>
      <c r="J62" s="1">
        <v>324</v>
      </c>
      <c r="K62" s="2" t="s">
        <v>1059</v>
      </c>
      <c r="N62" s="8" t="s">
        <v>1326</v>
      </c>
      <c r="O62" s="3" t="s">
        <v>2511</v>
      </c>
      <c r="P62" s="3" t="s">
        <v>2512</v>
      </c>
      <c r="Q62" s="3"/>
      <c r="R62" s="3"/>
      <c r="S62" s="3"/>
    </row>
    <row r="63" spans="1:29" ht="28.5" x14ac:dyDescent="0.25">
      <c r="A63" s="3" t="s">
        <v>666</v>
      </c>
      <c r="B63" s="3" t="s">
        <v>667</v>
      </c>
      <c r="C63" s="3" t="s">
        <v>668</v>
      </c>
      <c r="D63" s="3" t="s">
        <v>954</v>
      </c>
      <c r="E63" s="3" t="s">
        <v>1479</v>
      </c>
      <c r="F63" s="3">
        <v>840</v>
      </c>
      <c r="G63" s="3" t="s">
        <v>1161</v>
      </c>
      <c r="I63" s="1" t="s">
        <v>1060</v>
      </c>
      <c r="J63" s="1">
        <v>320</v>
      </c>
      <c r="K63" s="2" t="s">
        <v>1061</v>
      </c>
      <c r="N63" s="8" t="s">
        <v>1279</v>
      </c>
      <c r="O63" s="3" t="s">
        <v>2513</v>
      </c>
      <c r="P63" s="3" t="s">
        <v>2514</v>
      </c>
      <c r="Q63" s="3"/>
      <c r="R63" s="3"/>
      <c r="S63" s="3"/>
    </row>
    <row r="64" spans="1:29" ht="28.5" x14ac:dyDescent="0.25">
      <c r="A64" t="s">
        <v>197</v>
      </c>
      <c r="B64" t="s">
        <v>198</v>
      </c>
      <c r="C64" t="s">
        <v>199</v>
      </c>
      <c r="D64" t="s">
        <v>791</v>
      </c>
      <c r="E64" t="s">
        <v>1723</v>
      </c>
      <c r="F64">
        <v>230</v>
      </c>
      <c r="G64" t="s">
        <v>1724</v>
      </c>
      <c r="I64" s="1" t="s">
        <v>1062</v>
      </c>
      <c r="J64" s="1">
        <v>328</v>
      </c>
      <c r="K64" s="2" t="s">
        <v>1189</v>
      </c>
      <c r="N64" s="8" t="s">
        <v>1281</v>
      </c>
      <c r="O64" s="3" t="s">
        <v>2515</v>
      </c>
      <c r="P64" s="3" t="s">
        <v>2516</v>
      </c>
      <c r="Q64" s="3"/>
      <c r="R64" s="3"/>
      <c r="S64" s="3"/>
    </row>
    <row r="65" spans="1:19" ht="28.5" x14ac:dyDescent="0.25">
      <c r="A65" t="s">
        <v>518</v>
      </c>
      <c r="B65" t="s">
        <v>519</v>
      </c>
      <c r="C65" t="s">
        <v>520</v>
      </c>
      <c r="D65" t="s">
        <v>902</v>
      </c>
      <c r="E65" t="s">
        <v>1950</v>
      </c>
      <c r="F65">
        <v>643</v>
      </c>
      <c r="G65" t="s">
        <v>1951</v>
      </c>
      <c r="I65" s="1" t="s">
        <v>1063</v>
      </c>
      <c r="J65" s="1">
        <v>344</v>
      </c>
      <c r="K65" s="2" t="s">
        <v>1784</v>
      </c>
      <c r="N65" s="8" t="s">
        <v>1304</v>
      </c>
      <c r="O65" s="3" t="s">
        <v>2517</v>
      </c>
      <c r="P65" s="3" t="s">
        <v>2518</v>
      </c>
      <c r="Q65" s="3"/>
      <c r="R65" s="3"/>
      <c r="S65" s="3"/>
    </row>
    <row r="66" spans="1:19" ht="42.75" x14ac:dyDescent="0.25">
      <c r="A66" t="s">
        <v>204</v>
      </c>
      <c r="B66" t="s">
        <v>205</v>
      </c>
      <c r="C66" t="s">
        <v>206</v>
      </c>
      <c r="D66" t="s">
        <v>794</v>
      </c>
      <c r="E66" t="s">
        <v>1729</v>
      </c>
      <c r="F66">
        <v>242</v>
      </c>
      <c r="G66" t="s">
        <v>1730</v>
      </c>
      <c r="I66" s="1" t="s">
        <v>1064</v>
      </c>
      <c r="J66" s="1">
        <v>340</v>
      </c>
      <c r="K66" s="2" t="s">
        <v>1190</v>
      </c>
      <c r="N66" s="8" t="s">
        <v>1308</v>
      </c>
      <c r="O66" s="3" t="s">
        <v>2519</v>
      </c>
      <c r="P66" s="3" t="s">
        <v>2520</v>
      </c>
      <c r="Q66" s="3"/>
      <c r="R66" s="3"/>
      <c r="S66" s="3"/>
    </row>
    <row r="67" spans="1:19" ht="28.5" x14ac:dyDescent="0.25">
      <c r="A67" t="s">
        <v>207</v>
      </c>
      <c r="B67" t="s">
        <v>208</v>
      </c>
      <c r="C67" t="s">
        <v>209</v>
      </c>
      <c r="D67" t="s">
        <v>795</v>
      </c>
      <c r="E67" t="s">
        <v>1731</v>
      </c>
      <c r="F67">
        <v>978</v>
      </c>
      <c r="G67" t="s">
        <v>1732</v>
      </c>
      <c r="I67" s="1" t="s">
        <v>1719</v>
      </c>
      <c r="J67" s="1">
        <v>191</v>
      </c>
      <c r="K67" s="2" t="s">
        <v>1720</v>
      </c>
      <c r="N67" s="8" t="s">
        <v>1289</v>
      </c>
      <c r="O67" s="3" t="s">
        <v>2521</v>
      </c>
      <c r="P67" s="3" t="s">
        <v>2522</v>
      </c>
      <c r="Q67" s="3"/>
      <c r="R67" s="3"/>
      <c r="S67" s="3"/>
    </row>
    <row r="68" spans="1:19" x14ac:dyDescent="0.25">
      <c r="A68" t="s">
        <v>210</v>
      </c>
      <c r="B68" t="s">
        <v>211</v>
      </c>
      <c r="C68" t="s">
        <v>212</v>
      </c>
      <c r="D68" t="s">
        <v>796</v>
      </c>
      <c r="E68" t="s">
        <v>1733</v>
      </c>
      <c r="F68">
        <v>978</v>
      </c>
      <c r="G68" t="s">
        <v>1734</v>
      </c>
      <c r="I68" s="1" t="s">
        <v>1066</v>
      </c>
      <c r="J68" s="1">
        <v>332</v>
      </c>
      <c r="K68" s="2" t="s">
        <v>1191</v>
      </c>
      <c r="N68" s="8" t="s">
        <v>1322</v>
      </c>
      <c r="O68" s="3" t="s">
        <v>2523</v>
      </c>
      <c r="P68" s="3" t="s">
        <v>2524</v>
      </c>
      <c r="Q68" s="3"/>
      <c r="R68" s="3"/>
      <c r="S68" s="3"/>
    </row>
    <row r="69" spans="1:19" x14ac:dyDescent="0.25">
      <c r="A69" t="s">
        <v>222</v>
      </c>
      <c r="B69" t="s">
        <v>223</v>
      </c>
      <c r="C69" t="s">
        <v>224</v>
      </c>
      <c r="D69" t="s">
        <v>800</v>
      </c>
      <c r="E69" t="s">
        <v>1741</v>
      </c>
      <c r="F69">
        <v>950</v>
      </c>
      <c r="G69" t="s">
        <v>1742</v>
      </c>
      <c r="I69" s="1" t="s">
        <v>1067</v>
      </c>
      <c r="J69" s="1">
        <v>348</v>
      </c>
      <c r="K69" s="2" t="s">
        <v>1192</v>
      </c>
      <c r="N69" s="8" t="s">
        <v>1332</v>
      </c>
      <c r="O69" s="3" t="s">
        <v>2525</v>
      </c>
      <c r="P69" s="3" t="s">
        <v>2526</v>
      </c>
      <c r="Q69" s="3"/>
      <c r="R69" s="3"/>
      <c r="S69" s="3"/>
    </row>
    <row r="70" spans="1:19" ht="28.5" x14ac:dyDescent="0.25">
      <c r="A70" t="s">
        <v>225</v>
      </c>
      <c r="B70" t="s">
        <v>226</v>
      </c>
      <c r="C70" t="s">
        <v>227</v>
      </c>
      <c r="D70" t="s">
        <v>801</v>
      </c>
      <c r="E70" t="s">
        <v>1743</v>
      </c>
      <c r="F70">
        <v>270</v>
      </c>
      <c r="G70" t="s">
        <v>1744</v>
      </c>
      <c r="I70" s="1" t="s">
        <v>1068</v>
      </c>
      <c r="J70" s="1">
        <v>360</v>
      </c>
      <c r="K70" s="2" t="s">
        <v>1193</v>
      </c>
      <c r="N70" s="8" t="s">
        <v>1337</v>
      </c>
      <c r="O70" s="3" t="s">
        <v>2527</v>
      </c>
      <c r="P70" s="3" t="s">
        <v>2528</v>
      </c>
      <c r="Q70" s="3"/>
      <c r="R70" s="3"/>
      <c r="S70" s="3"/>
    </row>
    <row r="71" spans="1:19" x14ac:dyDescent="0.25">
      <c r="A71" t="s">
        <v>228</v>
      </c>
      <c r="B71" t="s">
        <v>229</v>
      </c>
      <c r="C71" t="s">
        <v>230</v>
      </c>
      <c r="D71" t="s">
        <v>802</v>
      </c>
      <c r="E71" t="s">
        <v>1745</v>
      </c>
      <c r="F71">
        <v>981</v>
      </c>
      <c r="G71" t="s">
        <v>1746</v>
      </c>
      <c r="I71" s="1" t="s">
        <v>1069</v>
      </c>
      <c r="J71" s="1">
        <v>376</v>
      </c>
      <c r="K71" s="2" t="s">
        <v>1194</v>
      </c>
      <c r="N71" s="8" t="s">
        <v>1319</v>
      </c>
      <c r="O71" s="3" t="s">
        <v>2529</v>
      </c>
      <c r="P71" s="3" t="s">
        <v>2530</v>
      </c>
      <c r="Q71" s="3"/>
      <c r="R71" s="3"/>
      <c r="S71" s="3"/>
    </row>
    <row r="72" spans="1:19" ht="28.5" x14ac:dyDescent="0.25">
      <c r="A72" s="3" t="s">
        <v>584</v>
      </c>
      <c r="B72" t="s">
        <v>585</v>
      </c>
      <c r="C72" t="s">
        <v>586</v>
      </c>
      <c r="D72" t="s">
        <v>925</v>
      </c>
      <c r="I72" s="1" t="s">
        <v>1195</v>
      </c>
      <c r="J72" s="1">
        <v>0</v>
      </c>
      <c r="K72" s="2" t="s">
        <v>1196</v>
      </c>
      <c r="N72" s="8" t="s">
        <v>1320</v>
      </c>
      <c r="O72" s="3" t="s">
        <v>2531</v>
      </c>
      <c r="P72" s="3" t="s">
        <v>2532</v>
      </c>
      <c r="Q72" s="3"/>
      <c r="R72" s="3"/>
      <c r="S72" s="3"/>
    </row>
    <row r="73" spans="1:19" x14ac:dyDescent="0.25">
      <c r="A73" t="s">
        <v>234</v>
      </c>
      <c r="B73" t="s">
        <v>235</v>
      </c>
      <c r="C73" t="s">
        <v>236</v>
      </c>
      <c r="D73" t="s">
        <v>804</v>
      </c>
      <c r="E73" t="s">
        <v>1749</v>
      </c>
      <c r="F73">
        <v>936</v>
      </c>
      <c r="G73" t="s">
        <v>1750</v>
      </c>
      <c r="I73" s="1" t="s">
        <v>1070</v>
      </c>
      <c r="J73" s="1">
        <v>356</v>
      </c>
      <c r="K73" s="2" t="s">
        <v>1197</v>
      </c>
      <c r="N73" s="8" t="s">
        <v>1316</v>
      </c>
      <c r="O73" s="3" t="s">
        <v>2533</v>
      </c>
      <c r="P73" s="3" t="s">
        <v>2534</v>
      </c>
      <c r="Q73" s="3"/>
      <c r="R73" s="3"/>
      <c r="S73" s="3"/>
    </row>
    <row r="74" spans="1:19" ht="42.75" x14ac:dyDescent="0.25">
      <c r="A74" t="s">
        <v>237</v>
      </c>
      <c r="B74" t="s">
        <v>238</v>
      </c>
      <c r="C74" t="s">
        <v>239</v>
      </c>
      <c r="D74" t="s">
        <v>805</v>
      </c>
      <c r="E74" t="s">
        <v>1753</v>
      </c>
      <c r="F74">
        <v>292</v>
      </c>
      <c r="G74" t="s">
        <v>1754</v>
      </c>
      <c r="I74" s="1" t="s">
        <v>1071</v>
      </c>
      <c r="J74" s="1">
        <v>368</v>
      </c>
      <c r="K74" s="2" t="s">
        <v>1072</v>
      </c>
      <c r="N74" s="8">
        <v>7103</v>
      </c>
      <c r="O74" s="3" t="s">
        <v>2551</v>
      </c>
      <c r="P74" s="3" t="s">
        <v>2552</v>
      </c>
      <c r="Q74" s="3"/>
      <c r="R74" s="3"/>
      <c r="S74" s="3"/>
    </row>
    <row r="75" spans="1:19" x14ac:dyDescent="0.25">
      <c r="A75" t="s">
        <v>240</v>
      </c>
      <c r="B75" t="s">
        <v>241</v>
      </c>
      <c r="C75" t="s">
        <v>242</v>
      </c>
      <c r="D75" t="s">
        <v>806</v>
      </c>
      <c r="E75" t="s">
        <v>1757</v>
      </c>
      <c r="F75">
        <v>978</v>
      </c>
      <c r="G75" t="s">
        <v>1758</v>
      </c>
      <c r="I75" s="1" t="s">
        <v>1073</v>
      </c>
      <c r="J75" s="1">
        <v>364</v>
      </c>
      <c r="K75" s="2" t="s">
        <v>1198</v>
      </c>
      <c r="N75" s="3"/>
      <c r="O75" s="3"/>
      <c r="P75" s="3"/>
      <c r="Q75" s="3"/>
      <c r="R75" s="3"/>
      <c r="S75" s="3"/>
    </row>
    <row r="76" spans="1:19" x14ac:dyDescent="0.25">
      <c r="A76" t="s">
        <v>246</v>
      </c>
      <c r="B76" t="s">
        <v>247</v>
      </c>
      <c r="C76" t="s">
        <v>248</v>
      </c>
      <c r="D76" t="s">
        <v>808</v>
      </c>
      <c r="E76" t="s">
        <v>1761</v>
      </c>
      <c r="F76">
        <v>951</v>
      </c>
      <c r="G76" t="s">
        <v>1762</v>
      </c>
      <c r="I76" s="1" t="s">
        <v>1074</v>
      </c>
      <c r="J76" s="1">
        <v>352</v>
      </c>
      <c r="K76" s="2" t="s">
        <v>1075</v>
      </c>
      <c r="N76" s="3"/>
      <c r="O76" s="3"/>
      <c r="P76" s="3"/>
      <c r="Q76" s="3"/>
      <c r="R76" s="3"/>
      <c r="S76" s="3"/>
    </row>
    <row r="77" spans="1:19" x14ac:dyDescent="0.25">
      <c r="A77" t="s">
        <v>243</v>
      </c>
      <c r="B77" t="s">
        <v>244</v>
      </c>
      <c r="C77" t="s">
        <v>245</v>
      </c>
      <c r="D77" t="s">
        <v>807</v>
      </c>
      <c r="E77" t="s">
        <v>1759</v>
      </c>
      <c r="F77">
        <v>208</v>
      </c>
      <c r="G77" t="s">
        <v>1760</v>
      </c>
      <c r="I77" s="1" t="s">
        <v>1199</v>
      </c>
      <c r="J77" s="1">
        <v>0</v>
      </c>
      <c r="K77" s="2" t="s">
        <v>1200</v>
      </c>
      <c r="N77" s="3"/>
      <c r="O77" s="3"/>
      <c r="P77" s="3"/>
    </row>
    <row r="78" spans="1:19" x14ac:dyDescent="0.25">
      <c r="A78" t="s">
        <v>249</v>
      </c>
      <c r="B78" t="s">
        <v>250</v>
      </c>
      <c r="C78" t="s">
        <v>251</v>
      </c>
      <c r="D78" t="s">
        <v>809</v>
      </c>
      <c r="E78" t="s">
        <v>1763</v>
      </c>
      <c r="F78">
        <v>978</v>
      </c>
      <c r="G78" t="s">
        <v>1764</v>
      </c>
      <c r="I78" s="1" t="s">
        <v>1076</v>
      </c>
      <c r="J78" s="1">
        <v>388</v>
      </c>
      <c r="K78" s="2" t="s">
        <v>1201</v>
      </c>
    </row>
    <row r="79" spans="1:19" x14ac:dyDescent="0.25">
      <c r="A79" t="s">
        <v>252</v>
      </c>
      <c r="B79" t="s">
        <v>253</v>
      </c>
      <c r="C79" t="s">
        <v>254</v>
      </c>
      <c r="D79" t="s">
        <v>810</v>
      </c>
      <c r="E79" t="s">
        <v>1767</v>
      </c>
      <c r="F79">
        <v>840</v>
      </c>
      <c r="G79" t="s">
        <v>1768</v>
      </c>
      <c r="I79" s="1" t="s">
        <v>1077</v>
      </c>
      <c r="J79" s="1">
        <v>400</v>
      </c>
      <c r="K79" s="2" t="s">
        <v>1202</v>
      </c>
    </row>
    <row r="80" spans="1:19" x14ac:dyDescent="0.25">
      <c r="A80" t="s">
        <v>255</v>
      </c>
      <c r="B80" t="s">
        <v>256</v>
      </c>
      <c r="C80" t="s">
        <v>257</v>
      </c>
      <c r="D80" t="s">
        <v>811</v>
      </c>
      <c r="E80" t="s">
        <v>1769</v>
      </c>
      <c r="F80">
        <v>320</v>
      </c>
      <c r="G80" t="s">
        <v>1770</v>
      </c>
      <c r="I80" s="1" t="s">
        <v>1078</v>
      </c>
      <c r="J80" s="1">
        <v>392</v>
      </c>
      <c r="K80" s="2" t="s">
        <v>1203</v>
      </c>
    </row>
    <row r="81" spans="1:11" x14ac:dyDescent="0.25">
      <c r="A81" t="s">
        <v>2090</v>
      </c>
      <c r="B81" t="s">
        <v>258</v>
      </c>
      <c r="C81" t="s">
        <v>259</v>
      </c>
      <c r="D81" t="s">
        <v>812</v>
      </c>
      <c r="E81" t="s">
        <v>1771</v>
      </c>
      <c r="F81">
        <v>0</v>
      </c>
      <c r="G81" t="s">
        <v>1772</v>
      </c>
      <c r="I81" s="1" t="s">
        <v>1079</v>
      </c>
      <c r="J81" s="1">
        <v>404</v>
      </c>
      <c r="K81" s="2" t="s">
        <v>1204</v>
      </c>
    </row>
    <row r="82" spans="1:11" x14ac:dyDescent="0.25">
      <c r="A82" t="s">
        <v>260</v>
      </c>
      <c r="B82" t="s">
        <v>261</v>
      </c>
      <c r="C82" t="s">
        <v>262</v>
      </c>
      <c r="D82" t="s">
        <v>813</v>
      </c>
      <c r="E82" t="s">
        <v>1773</v>
      </c>
      <c r="F82">
        <v>324</v>
      </c>
      <c r="G82" t="s">
        <v>1774</v>
      </c>
      <c r="I82" s="1" t="s">
        <v>1080</v>
      </c>
      <c r="J82" s="1">
        <v>417</v>
      </c>
      <c r="K82" s="2" t="s">
        <v>1205</v>
      </c>
    </row>
    <row r="83" spans="1:11" x14ac:dyDescent="0.25">
      <c r="A83" t="s">
        <v>188</v>
      </c>
      <c r="B83" t="s">
        <v>189</v>
      </c>
      <c r="C83" t="s">
        <v>190</v>
      </c>
      <c r="D83" t="s">
        <v>788</v>
      </c>
      <c r="E83" t="s">
        <v>1715</v>
      </c>
      <c r="F83">
        <v>950</v>
      </c>
      <c r="G83" t="s">
        <v>1716</v>
      </c>
      <c r="I83" s="1" t="s">
        <v>1751</v>
      </c>
      <c r="J83" s="1">
        <v>116</v>
      </c>
      <c r="K83" s="2" t="s">
        <v>1752</v>
      </c>
    </row>
    <row r="84" spans="1:11" x14ac:dyDescent="0.25">
      <c r="A84" t="s">
        <v>263</v>
      </c>
      <c r="B84" t="s">
        <v>264</v>
      </c>
      <c r="C84" t="s">
        <v>265</v>
      </c>
      <c r="D84" t="s">
        <v>814</v>
      </c>
      <c r="E84" t="s">
        <v>1775</v>
      </c>
      <c r="F84">
        <v>952</v>
      </c>
      <c r="G84" t="s">
        <v>1776</v>
      </c>
      <c r="I84" s="1" t="s">
        <v>1755</v>
      </c>
      <c r="J84" s="1">
        <v>174</v>
      </c>
      <c r="K84" s="2" t="s">
        <v>1756</v>
      </c>
    </row>
    <row r="85" spans="1:11" x14ac:dyDescent="0.25">
      <c r="A85" t="s">
        <v>266</v>
      </c>
      <c r="B85" t="s">
        <v>267</v>
      </c>
      <c r="C85" t="s">
        <v>268</v>
      </c>
      <c r="D85" t="s">
        <v>815</v>
      </c>
      <c r="E85" t="s">
        <v>1777</v>
      </c>
      <c r="F85">
        <v>328</v>
      </c>
      <c r="G85" t="s">
        <v>1778</v>
      </c>
      <c r="I85" s="1" t="s">
        <v>1083</v>
      </c>
      <c r="J85" s="1">
        <v>408</v>
      </c>
      <c r="K85" s="2" t="s">
        <v>1208</v>
      </c>
    </row>
    <row r="86" spans="1:11" x14ac:dyDescent="0.25">
      <c r="A86" t="s">
        <v>213</v>
      </c>
      <c r="B86" t="s">
        <v>214</v>
      </c>
      <c r="C86" t="s">
        <v>215</v>
      </c>
      <c r="D86" t="s">
        <v>797</v>
      </c>
      <c r="E86" t="s">
        <v>1735</v>
      </c>
      <c r="F86">
        <v>978</v>
      </c>
      <c r="G86" t="s">
        <v>1736</v>
      </c>
      <c r="I86" s="1" t="s">
        <v>1084</v>
      </c>
      <c r="J86" s="1">
        <v>410</v>
      </c>
      <c r="K86" s="2" t="s">
        <v>1209</v>
      </c>
    </row>
    <row r="87" spans="1:11" x14ac:dyDescent="0.25">
      <c r="A87" t="s">
        <v>269</v>
      </c>
      <c r="B87" t="s">
        <v>270</v>
      </c>
      <c r="C87" t="s">
        <v>271</v>
      </c>
      <c r="D87" t="s">
        <v>816</v>
      </c>
      <c r="E87" t="s">
        <v>1779</v>
      </c>
      <c r="F87">
        <v>332</v>
      </c>
      <c r="G87" t="s">
        <v>1780</v>
      </c>
      <c r="I87" s="1" t="s">
        <v>1085</v>
      </c>
      <c r="J87" s="1">
        <v>414</v>
      </c>
      <c r="K87" s="2" t="s">
        <v>2091</v>
      </c>
    </row>
    <row r="88" spans="1:11" x14ac:dyDescent="0.25">
      <c r="A88" t="s">
        <v>276</v>
      </c>
      <c r="B88" t="s">
        <v>277</v>
      </c>
      <c r="C88" t="s">
        <v>278</v>
      </c>
      <c r="D88" t="s">
        <v>819</v>
      </c>
      <c r="E88" t="s">
        <v>1781</v>
      </c>
      <c r="F88">
        <v>340</v>
      </c>
      <c r="G88" t="s">
        <v>1782</v>
      </c>
      <c r="I88" s="1" t="s">
        <v>1765</v>
      </c>
      <c r="J88" s="1">
        <v>136</v>
      </c>
      <c r="K88" s="2" t="s">
        <v>1766</v>
      </c>
    </row>
    <row r="89" spans="1:11" x14ac:dyDescent="0.25">
      <c r="A89" t="s">
        <v>703</v>
      </c>
      <c r="B89" t="s">
        <v>130</v>
      </c>
      <c r="C89" t="s">
        <v>131</v>
      </c>
      <c r="D89" t="s">
        <v>767</v>
      </c>
      <c r="E89" t="s">
        <v>1783</v>
      </c>
      <c r="F89">
        <v>344</v>
      </c>
      <c r="G89" t="s">
        <v>1784</v>
      </c>
      <c r="I89" s="1" t="s">
        <v>1087</v>
      </c>
      <c r="J89" s="1">
        <v>398</v>
      </c>
      <c r="K89" s="2" t="s">
        <v>1211</v>
      </c>
    </row>
    <row r="90" spans="1:11" x14ac:dyDescent="0.25">
      <c r="A90" t="s">
        <v>279</v>
      </c>
      <c r="B90" t="s">
        <v>280</v>
      </c>
      <c r="C90" t="s">
        <v>281</v>
      </c>
      <c r="D90" t="s">
        <v>820</v>
      </c>
      <c r="E90" t="s">
        <v>1785</v>
      </c>
      <c r="F90">
        <v>348</v>
      </c>
      <c r="G90" t="s">
        <v>1786</v>
      </c>
      <c r="I90" s="1" t="s">
        <v>1088</v>
      </c>
      <c r="J90" s="1">
        <v>418</v>
      </c>
      <c r="K90" s="2" t="s">
        <v>1212</v>
      </c>
    </row>
    <row r="91" spans="1:11" x14ac:dyDescent="0.25">
      <c r="A91" t="s">
        <v>299</v>
      </c>
      <c r="B91" t="s">
        <v>300</v>
      </c>
      <c r="C91" t="s">
        <v>301</v>
      </c>
      <c r="D91" t="s">
        <v>827</v>
      </c>
      <c r="E91" t="s">
        <v>1799</v>
      </c>
      <c r="F91">
        <v>0</v>
      </c>
      <c r="G91" t="s">
        <v>1800</v>
      </c>
      <c r="I91" s="1" t="s">
        <v>1089</v>
      </c>
      <c r="J91" s="1">
        <v>422</v>
      </c>
      <c r="K91" s="2" t="s">
        <v>1213</v>
      </c>
    </row>
    <row r="92" spans="1:11" x14ac:dyDescent="0.25">
      <c r="A92" s="3" t="s">
        <v>134</v>
      </c>
      <c r="B92" s="3" t="s">
        <v>135</v>
      </c>
      <c r="C92" s="3" t="s">
        <v>136</v>
      </c>
      <c r="D92" s="3" t="s">
        <v>769</v>
      </c>
      <c r="E92" s="3" t="s">
        <v>1679</v>
      </c>
      <c r="F92" s="3">
        <v>36</v>
      </c>
      <c r="G92" s="3" t="s">
        <v>1680</v>
      </c>
      <c r="I92" s="1" t="s">
        <v>1090</v>
      </c>
      <c r="J92" s="1">
        <v>144</v>
      </c>
      <c r="K92" s="2" t="s">
        <v>1214</v>
      </c>
    </row>
    <row r="93" spans="1:11" x14ac:dyDescent="0.25">
      <c r="A93" t="s">
        <v>2082</v>
      </c>
      <c r="B93" t="s">
        <v>202</v>
      </c>
      <c r="C93" t="s">
        <v>203</v>
      </c>
      <c r="D93" t="s">
        <v>793</v>
      </c>
      <c r="E93" t="s">
        <v>1727</v>
      </c>
      <c r="F93">
        <v>208</v>
      </c>
      <c r="G93" t="s">
        <v>1728</v>
      </c>
      <c r="I93" s="1" t="s">
        <v>1091</v>
      </c>
      <c r="J93" s="1">
        <v>430</v>
      </c>
      <c r="K93" s="2" t="s">
        <v>1215</v>
      </c>
    </row>
    <row r="94" spans="1:11" x14ac:dyDescent="0.25">
      <c r="A94" t="s">
        <v>272</v>
      </c>
      <c r="B94" t="s">
        <v>273</v>
      </c>
      <c r="C94" t="s">
        <v>274</v>
      </c>
      <c r="D94" t="s">
        <v>817</v>
      </c>
      <c r="I94" s="1" t="s">
        <v>1092</v>
      </c>
      <c r="J94" s="1">
        <v>426</v>
      </c>
      <c r="K94" s="2" t="s">
        <v>1093</v>
      </c>
    </row>
    <row r="95" spans="1:11" x14ac:dyDescent="0.25">
      <c r="A95" s="3" t="s">
        <v>137</v>
      </c>
      <c r="B95" s="3" t="s">
        <v>138</v>
      </c>
      <c r="C95" s="3" t="s">
        <v>139</v>
      </c>
      <c r="D95" s="3" t="s">
        <v>770</v>
      </c>
      <c r="E95" s="3" t="s">
        <v>1681</v>
      </c>
      <c r="F95" s="3">
        <v>36</v>
      </c>
      <c r="G95" s="3" t="s">
        <v>1682</v>
      </c>
      <c r="I95" s="1" t="s">
        <v>1094</v>
      </c>
      <c r="J95" s="1">
        <v>434</v>
      </c>
      <c r="K95" s="2" t="s">
        <v>1216</v>
      </c>
    </row>
    <row r="96" spans="1:11" x14ac:dyDescent="0.25">
      <c r="A96" t="s">
        <v>465</v>
      </c>
      <c r="B96" t="s">
        <v>466</v>
      </c>
      <c r="C96" t="s">
        <v>467</v>
      </c>
      <c r="D96" t="s">
        <v>884</v>
      </c>
      <c r="E96" t="s">
        <v>1916</v>
      </c>
      <c r="F96">
        <v>840</v>
      </c>
      <c r="G96" t="s">
        <v>1917</v>
      </c>
      <c r="I96" s="1" t="s">
        <v>1095</v>
      </c>
      <c r="J96" s="1">
        <v>504</v>
      </c>
      <c r="K96" s="2" t="s">
        <v>1217</v>
      </c>
    </row>
    <row r="97" spans="1:11" x14ac:dyDescent="0.25">
      <c r="A97" t="s">
        <v>386</v>
      </c>
      <c r="B97" t="s">
        <v>387</v>
      </c>
      <c r="C97" t="s">
        <v>388</v>
      </c>
      <c r="D97" t="s">
        <v>857</v>
      </c>
      <c r="E97" t="s">
        <v>1861</v>
      </c>
      <c r="F97">
        <v>840</v>
      </c>
      <c r="G97" t="s">
        <v>1862</v>
      </c>
      <c r="I97" s="1" t="s">
        <v>1096</v>
      </c>
      <c r="J97" s="1">
        <v>498</v>
      </c>
      <c r="K97" s="2" t="s">
        <v>1218</v>
      </c>
    </row>
    <row r="98" spans="1:11" x14ac:dyDescent="0.25">
      <c r="A98" t="s">
        <v>462</v>
      </c>
      <c r="B98" t="s">
        <v>463</v>
      </c>
      <c r="C98" t="s">
        <v>464</v>
      </c>
      <c r="D98" t="s">
        <v>883</v>
      </c>
      <c r="I98" s="1" t="s">
        <v>1097</v>
      </c>
      <c r="J98" s="1">
        <v>969</v>
      </c>
      <c r="K98" s="2" t="s">
        <v>1219</v>
      </c>
    </row>
    <row r="99" spans="1:11" x14ac:dyDescent="0.25">
      <c r="A99" s="3" t="s">
        <v>115</v>
      </c>
      <c r="B99" s="3" t="s">
        <v>116</v>
      </c>
      <c r="C99" s="3" t="s">
        <v>117</v>
      </c>
      <c r="D99" s="3" t="s">
        <v>762</v>
      </c>
      <c r="E99" s="3" t="s">
        <v>1086</v>
      </c>
      <c r="F99" s="3">
        <v>136</v>
      </c>
      <c r="G99" s="3" t="s">
        <v>1210</v>
      </c>
      <c r="I99" s="1" t="s">
        <v>367</v>
      </c>
      <c r="J99" s="1">
        <v>807</v>
      </c>
      <c r="K99" s="2" t="s">
        <v>1098</v>
      </c>
    </row>
    <row r="100" spans="1:11" x14ac:dyDescent="0.25">
      <c r="A100" t="s">
        <v>575</v>
      </c>
      <c r="B100" t="s">
        <v>576</v>
      </c>
      <c r="C100" t="s">
        <v>577</v>
      </c>
      <c r="D100" t="s">
        <v>922</v>
      </c>
      <c r="E100" t="s">
        <v>1989</v>
      </c>
      <c r="F100">
        <v>90</v>
      </c>
      <c r="G100" t="s">
        <v>1990</v>
      </c>
      <c r="I100" s="1" t="s">
        <v>1099</v>
      </c>
      <c r="J100" s="1">
        <v>104</v>
      </c>
      <c r="K100" s="2" t="s">
        <v>1220</v>
      </c>
    </row>
    <row r="101" spans="1:11" x14ac:dyDescent="0.25">
      <c r="A101" t="s">
        <v>602</v>
      </c>
      <c r="B101" t="s">
        <v>603</v>
      </c>
      <c r="C101" t="s">
        <v>604</v>
      </c>
      <c r="D101" t="s">
        <v>931</v>
      </c>
      <c r="I101" s="1" t="s">
        <v>1100</v>
      </c>
      <c r="J101" s="1">
        <v>496</v>
      </c>
      <c r="K101" s="2" t="s">
        <v>1221</v>
      </c>
    </row>
    <row r="102" spans="1:11" x14ac:dyDescent="0.25">
      <c r="A102" t="s">
        <v>648</v>
      </c>
      <c r="B102" t="s">
        <v>649</v>
      </c>
      <c r="C102" t="s">
        <v>650</v>
      </c>
      <c r="D102" t="s">
        <v>948</v>
      </c>
      <c r="E102" t="s">
        <v>2033</v>
      </c>
      <c r="F102">
        <v>840</v>
      </c>
      <c r="G102" t="s">
        <v>2034</v>
      </c>
      <c r="I102" s="1" t="s">
        <v>1101</v>
      </c>
      <c r="J102" s="1">
        <v>446</v>
      </c>
      <c r="K102" s="2" t="s">
        <v>1272</v>
      </c>
    </row>
    <row r="103" spans="1:11" x14ac:dyDescent="0.25">
      <c r="A103" s="3" t="s">
        <v>86</v>
      </c>
      <c r="B103" s="3" t="s">
        <v>87</v>
      </c>
      <c r="C103" s="3" t="s">
        <v>88</v>
      </c>
      <c r="D103" s="3" t="s">
        <v>752</v>
      </c>
      <c r="E103" s="3" t="s">
        <v>1653</v>
      </c>
      <c r="F103" s="3">
        <v>840</v>
      </c>
      <c r="G103" s="3" t="s">
        <v>1654</v>
      </c>
      <c r="I103" s="1" t="s">
        <v>1222</v>
      </c>
      <c r="J103" s="1">
        <v>478</v>
      </c>
      <c r="K103" s="2" t="s">
        <v>1223</v>
      </c>
    </row>
    <row r="104" spans="1:11" x14ac:dyDescent="0.25">
      <c r="A104" t="s">
        <v>683</v>
      </c>
      <c r="B104" t="s">
        <v>684</v>
      </c>
      <c r="C104" t="s">
        <v>685</v>
      </c>
      <c r="D104" t="s">
        <v>960</v>
      </c>
      <c r="E104" t="s">
        <v>2057</v>
      </c>
      <c r="F104">
        <v>840</v>
      </c>
      <c r="G104" t="s">
        <v>2058</v>
      </c>
      <c r="I104" s="1" t="s">
        <v>1102</v>
      </c>
      <c r="J104" s="1">
        <v>480</v>
      </c>
      <c r="K104" s="2" t="s">
        <v>1224</v>
      </c>
    </row>
    <row r="105" spans="1:11" x14ac:dyDescent="0.25">
      <c r="A105" t="s">
        <v>686</v>
      </c>
      <c r="B105" t="s">
        <v>687</v>
      </c>
      <c r="C105" t="s">
        <v>688</v>
      </c>
      <c r="D105" t="s">
        <v>961</v>
      </c>
      <c r="I105" s="1" t="s">
        <v>1103</v>
      </c>
      <c r="J105" s="1">
        <v>462</v>
      </c>
      <c r="K105" s="2" t="s">
        <v>1225</v>
      </c>
    </row>
    <row r="106" spans="1:11" x14ac:dyDescent="0.25">
      <c r="A106" s="3" t="s">
        <v>2085</v>
      </c>
      <c r="B106" s="3" t="s">
        <v>3</v>
      </c>
      <c r="C106" s="3" t="s">
        <v>4</v>
      </c>
      <c r="D106" s="3" t="s">
        <v>724</v>
      </c>
      <c r="E106" s="3" t="s">
        <v>1043</v>
      </c>
      <c r="F106" s="3">
        <v>978</v>
      </c>
      <c r="G106" s="3" t="s">
        <v>1044</v>
      </c>
      <c r="I106" s="1" t="s">
        <v>1104</v>
      </c>
      <c r="J106" s="1">
        <v>454</v>
      </c>
      <c r="K106" s="2" t="s">
        <v>1105</v>
      </c>
    </row>
    <row r="107" spans="1:11" x14ac:dyDescent="0.25">
      <c r="A107" t="s">
        <v>285</v>
      </c>
      <c r="B107" t="s">
        <v>286</v>
      </c>
      <c r="C107" t="s">
        <v>287</v>
      </c>
      <c r="D107" t="s">
        <v>822</v>
      </c>
      <c r="E107" t="s">
        <v>1789</v>
      </c>
      <c r="F107">
        <v>356</v>
      </c>
      <c r="G107" t="s">
        <v>1790</v>
      </c>
      <c r="I107" s="1" t="s">
        <v>1106</v>
      </c>
      <c r="J107" s="1">
        <v>484</v>
      </c>
      <c r="K107" s="2" t="s">
        <v>1226</v>
      </c>
    </row>
    <row r="108" spans="1:11" x14ac:dyDescent="0.25">
      <c r="A108" t="s">
        <v>288</v>
      </c>
      <c r="B108" t="s">
        <v>289</v>
      </c>
      <c r="C108" t="s">
        <v>290</v>
      </c>
      <c r="D108" t="s">
        <v>823</v>
      </c>
      <c r="E108" t="s">
        <v>1791</v>
      </c>
      <c r="F108">
        <v>360</v>
      </c>
      <c r="G108" t="s">
        <v>1792</v>
      </c>
      <c r="I108" s="1" t="s">
        <v>1107</v>
      </c>
      <c r="J108" s="1">
        <v>458</v>
      </c>
      <c r="K108" s="2" t="s">
        <v>1227</v>
      </c>
    </row>
    <row r="109" spans="1:11" x14ac:dyDescent="0.25">
      <c r="A109" t="s">
        <v>293</v>
      </c>
      <c r="B109" t="s">
        <v>294</v>
      </c>
      <c r="C109" t="s">
        <v>295</v>
      </c>
      <c r="D109" t="s">
        <v>825</v>
      </c>
      <c r="E109" t="s">
        <v>1795</v>
      </c>
      <c r="F109">
        <v>368</v>
      </c>
      <c r="G109" t="s">
        <v>1796</v>
      </c>
      <c r="I109" s="1" t="s">
        <v>1108</v>
      </c>
      <c r="J109" s="1">
        <v>943</v>
      </c>
      <c r="K109" s="2" t="s">
        <v>1228</v>
      </c>
    </row>
    <row r="110" spans="1:11" x14ac:dyDescent="0.25">
      <c r="A110" t="s">
        <v>712</v>
      </c>
      <c r="B110" t="s">
        <v>291</v>
      </c>
      <c r="C110" t="s">
        <v>292</v>
      </c>
      <c r="D110" t="s">
        <v>824</v>
      </c>
      <c r="E110" t="s">
        <v>1793</v>
      </c>
      <c r="F110">
        <v>364</v>
      </c>
      <c r="G110" t="s">
        <v>1794</v>
      </c>
      <c r="I110" s="1" t="s">
        <v>1109</v>
      </c>
      <c r="J110" s="1">
        <v>516</v>
      </c>
      <c r="K110" s="2" t="s">
        <v>1229</v>
      </c>
    </row>
    <row r="111" spans="1:11" x14ac:dyDescent="0.25">
      <c r="A111" t="s">
        <v>296</v>
      </c>
      <c r="B111" t="s">
        <v>297</v>
      </c>
      <c r="C111" t="s">
        <v>298</v>
      </c>
      <c r="D111" t="s">
        <v>826</v>
      </c>
      <c r="E111" t="s">
        <v>1797</v>
      </c>
      <c r="F111">
        <v>978</v>
      </c>
      <c r="G111" t="s">
        <v>1798</v>
      </c>
      <c r="I111" s="1" t="s">
        <v>1110</v>
      </c>
      <c r="J111" s="1">
        <v>566</v>
      </c>
      <c r="K111" s="2" t="s">
        <v>1230</v>
      </c>
    </row>
    <row r="112" spans="1:11" x14ac:dyDescent="0.25">
      <c r="A112" t="s">
        <v>282</v>
      </c>
      <c r="B112" t="s">
        <v>283</v>
      </c>
      <c r="C112" t="s">
        <v>284</v>
      </c>
      <c r="D112" t="s">
        <v>821</v>
      </c>
      <c r="E112" t="s">
        <v>1787</v>
      </c>
      <c r="F112">
        <v>352</v>
      </c>
      <c r="G112" t="s">
        <v>1788</v>
      </c>
      <c r="I112" s="1" t="s">
        <v>1111</v>
      </c>
      <c r="J112" s="1">
        <v>558</v>
      </c>
      <c r="K112" s="2" t="s">
        <v>1231</v>
      </c>
    </row>
    <row r="113" spans="1:11" x14ac:dyDescent="0.25">
      <c r="A113" t="s">
        <v>302</v>
      </c>
      <c r="B113" t="s">
        <v>303</v>
      </c>
      <c r="C113" t="s">
        <v>304</v>
      </c>
      <c r="D113" t="s">
        <v>828</v>
      </c>
      <c r="E113" t="s">
        <v>1801</v>
      </c>
      <c r="F113">
        <v>376</v>
      </c>
      <c r="G113" t="s">
        <v>1802</v>
      </c>
      <c r="I113" s="1" t="s">
        <v>1112</v>
      </c>
      <c r="J113" s="1">
        <v>578</v>
      </c>
      <c r="K113" s="2" t="s">
        <v>1232</v>
      </c>
    </row>
    <row r="114" spans="1:11" x14ac:dyDescent="0.25">
      <c r="A114" t="s">
        <v>305</v>
      </c>
      <c r="B114" t="s">
        <v>306</v>
      </c>
      <c r="C114" t="s">
        <v>307</v>
      </c>
      <c r="D114" t="s">
        <v>829</v>
      </c>
      <c r="E114" t="s">
        <v>1803</v>
      </c>
      <c r="F114">
        <v>978</v>
      </c>
      <c r="G114" t="s">
        <v>1804</v>
      </c>
      <c r="I114" s="1" t="s">
        <v>1113</v>
      </c>
      <c r="J114" s="1">
        <v>524</v>
      </c>
      <c r="K114" s="2" t="s">
        <v>1233</v>
      </c>
    </row>
    <row r="115" spans="1:11" x14ac:dyDescent="0.25">
      <c r="A115" t="s">
        <v>308</v>
      </c>
      <c r="B115" t="s">
        <v>309</v>
      </c>
      <c r="C115" t="s">
        <v>310</v>
      </c>
      <c r="D115" t="s">
        <v>830</v>
      </c>
      <c r="E115" t="s">
        <v>1805</v>
      </c>
      <c r="F115">
        <v>388</v>
      </c>
      <c r="G115" t="s">
        <v>1806</v>
      </c>
      <c r="I115" s="1" t="s">
        <v>1114</v>
      </c>
      <c r="J115" s="1">
        <v>554</v>
      </c>
      <c r="K115" s="2" t="s">
        <v>1234</v>
      </c>
    </row>
    <row r="116" spans="1:11" x14ac:dyDescent="0.25">
      <c r="A116" t="s">
        <v>311</v>
      </c>
      <c r="B116" t="s">
        <v>312</v>
      </c>
      <c r="C116" t="s">
        <v>313</v>
      </c>
      <c r="D116" t="s">
        <v>831</v>
      </c>
      <c r="E116" t="s">
        <v>1807</v>
      </c>
      <c r="F116">
        <v>392</v>
      </c>
      <c r="G116" t="s">
        <v>1808</v>
      </c>
      <c r="I116" s="1" t="s">
        <v>1115</v>
      </c>
      <c r="J116" s="1">
        <v>512</v>
      </c>
      <c r="K116" s="2" t="s">
        <v>1235</v>
      </c>
    </row>
    <row r="117" spans="1:11" x14ac:dyDescent="0.25">
      <c r="A117" t="s">
        <v>314</v>
      </c>
      <c r="B117" t="s">
        <v>315</v>
      </c>
      <c r="C117" t="s">
        <v>316</v>
      </c>
      <c r="D117" t="s">
        <v>832</v>
      </c>
      <c r="E117" t="s">
        <v>1809</v>
      </c>
      <c r="F117">
        <v>0</v>
      </c>
      <c r="G117" t="s">
        <v>1810</v>
      </c>
      <c r="I117" s="1" t="s">
        <v>1116</v>
      </c>
      <c r="J117" s="1">
        <v>590</v>
      </c>
      <c r="K117" s="2" t="s">
        <v>2078</v>
      </c>
    </row>
    <row r="118" spans="1:11" x14ac:dyDescent="0.25">
      <c r="A118" t="s">
        <v>317</v>
      </c>
      <c r="B118" t="s">
        <v>318</v>
      </c>
      <c r="C118" t="s">
        <v>319</v>
      </c>
      <c r="D118" t="s">
        <v>833</v>
      </c>
      <c r="E118" t="s">
        <v>1811</v>
      </c>
      <c r="F118">
        <v>400</v>
      </c>
      <c r="G118" t="s">
        <v>1812</v>
      </c>
      <c r="I118" s="1" t="s">
        <v>1117</v>
      </c>
      <c r="J118" s="1">
        <v>604</v>
      </c>
      <c r="K118" s="2" t="s">
        <v>1118</v>
      </c>
    </row>
    <row r="119" spans="1:11" x14ac:dyDescent="0.25">
      <c r="A119" t="s">
        <v>320</v>
      </c>
      <c r="B119" t="s">
        <v>321</v>
      </c>
      <c r="C119" t="s">
        <v>322</v>
      </c>
      <c r="D119" t="s">
        <v>834</v>
      </c>
      <c r="E119" t="s">
        <v>1813</v>
      </c>
      <c r="F119">
        <v>398</v>
      </c>
      <c r="G119" t="s">
        <v>1814</v>
      </c>
      <c r="I119" s="1" t="s">
        <v>1119</v>
      </c>
      <c r="J119" s="1">
        <v>598</v>
      </c>
      <c r="K119" s="2" t="s">
        <v>2083</v>
      </c>
    </row>
    <row r="120" spans="1:11" x14ac:dyDescent="0.25">
      <c r="A120" t="s">
        <v>323</v>
      </c>
      <c r="B120" t="s">
        <v>324</v>
      </c>
      <c r="C120" t="s">
        <v>325</v>
      </c>
      <c r="D120" t="s">
        <v>835</v>
      </c>
      <c r="E120" t="s">
        <v>1815</v>
      </c>
      <c r="F120">
        <v>404</v>
      </c>
      <c r="G120" t="s">
        <v>1816</v>
      </c>
      <c r="I120" s="1" t="s">
        <v>1120</v>
      </c>
      <c r="J120" s="1">
        <v>608</v>
      </c>
      <c r="K120" s="2" t="s">
        <v>1236</v>
      </c>
    </row>
    <row r="121" spans="1:11" x14ac:dyDescent="0.25">
      <c r="A121" t="s">
        <v>326</v>
      </c>
      <c r="B121" t="s">
        <v>327</v>
      </c>
      <c r="C121" t="s">
        <v>328</v>
      </c>
      <c r="D121" t="s">
        <v>836</v>
      </c>
      <c r="I121" s="1" t="s">
        <v>1121</v>
      </c>
      <c r="J121" s="1">
        <v>586</v>
      </c>
      <c r="K121" s="2" t="s">
        <v>1237</v>
      </c>
    </row>
    <row r="122" spans="1:11" x14ac:dyDescent="0.25">
      <c r="A122" t="s">
        <v>1273</v>
      </c>
      <c r="B122" t="s">
        <v>1274</v>
      </c>
      <c r="C122" t="s">
        <v>1275</v>
      </c>
      <c r="D122" t="s">
        <v>1179</v>
      </c>
      <c r="E122" t="s">
        <v>1821</v>
      </c>
      <c r="F122">
        <v>978</v>
      </c>
      <c r="G122" t="s">
        <v>1822</v>
      </c>
      <c r="I122" s="1" t="s">
        <v>1122</v>
      </c>
      <c r="J122" s="1">
        <v>985</v>
      </c>
      <c r="K122" s="2" t="s">
        <v>1238</v>
      </c>
    </row>
    <row r="123" spans="1:11" x14ac:dyDescent="0.25">
      <c r="A123" t="s">
        <v>2094</v>
      </c>
      <c r="B123" t="s">
        <v>335</v>
      </c>
      <c r="C123" t="s">
        <v>336</v>
      </c>
      <c r="D123" t="s">
        <v>839</v>
      </c>
      <c r="E123" t="s">
        <v>1823</v>
      </c>
      <c r="F123">
        <v>414</v>
      </c>
      <c r="G123" t="s">
        <v>2091</v>
      </c>
      <c r="I123" s="1" t="s">
        <v>1123</v>
      </c>
      <c r="J123" s="1">
        <v>600</v>
      </c>
      <c r="K123" s="2" t="s">
        <v>1124</v>
      </c>
    </row>
    <row r="124" spans="1:11" x14ac:dyDescent="0.25">
      <c r="A124" t="s">
        <v>348</v>
      </c>
      <c r="B124" t="s">
        <v>349</v>
      </c>
      <c r="C124" t="s">
        <v>350</v>
      </c>
      <c r="D124" t="s">
        <v>844</v>
      </c>
      <c r="E124" t="s">
        <v>1832</v>
      </c>
      <c r="F124">
        <v>426</v>
      </c>
      <c r="G124" t="s">
        <v>1833</v>
      </c>
      <c r="I124" s="1" t="s">
        <v>1125</v>
      </c>
      <c r="J124" s="1">
        <v>634</v>
      </c>
      <c r="K124" s="2" t="s">
        <v>2092</v>
      </c>
    </row>
    <row r="125" spans="1:11" x14ac:dyDescent="0.25">
      <c r="A125" t="s">
        <v>342</v>
      </c>
      <c r="B125" t="s">
        <v>343</v>
      </c>
      <c r="C125" t="s">
        <v>344</v>
      </c>
      <c r="D125" t="s">
        <v>842</v>
      </c>
      <c r="E125" t="s">
        <v>1828</v>
      </c>
      <c r="F125">
        <v>978</v>
      </c>
      <c r="G125" t="s">
        <v>1829</v>
      </c>
      <c r="I125" s="1" t="s">
        <v>1126</v>
      </c>
      <c r="J125" s="1">
        <v>946</v>
      </c>
      <c r="K125" s="2" t="s">
        <v>1239</v>
      </c>
    </row>
    <row r="126" spans="1:11" x14ac:dyDescent="0.25">
      <c r="A126" t="s">
        <v>345</v>
      </c>
      <c r="B126" t="s">
        <v>346</v>
      </c>
      <c r="C126" t="s">
        <v>347</v>
      </c>
      <c r="D126" t="s">
        <v>843</v>
      </c>
      <c r="E126" t="s">
        <v>1830</v>
      </c>
      <c r="F126">
        <v>422</v>
      </c>
      <c r="G126" t="s">
        <v>1831</v>
      </c>
      <c r="I126" s="1" t="s">
        <v>1127</v>
      </c>
      <c r="J126" s="1">
        <v>941</v>
      </c>
      <c r="K126" s="2" t="s">
        <v>1240</v>
      </c>
    </row>
    <row r="127" spans="1:11" x14ac:dyDescent="0.25">
      <c r="A127" t="s">
        <v>351</v>
      </c>
      <c r="B127" t="s">
        <v>352</v>
      </c>
      <c r="C127" t="s">
        <v>353</v>
      </c>
      <c r="D127" t="s">
        <v>845</v>
      </c>
      <c r="E127" t="s">
        <v>1834</v>
      </c>
      <c r="F127">
        <v>430</v>
      </c>
      <c r="G127" t="s">
        <v>1835</v>
      </c>
      <c r="I127" s="1" t="s">
        <v>1128</v>
      </c>
      <c r="J127" s="1">
        <v>643</v>
      </c>
      <c r="K127" s="2" t="s">
        <v>1241</v>
      </c>
    </row>
    <row r="128" spans="1:11" x14ac:dyDescent="0.25">
      <c r="A128" t="s">
        <v>354</v>
      </c>
      <c r="B128" t="s">
        <v>355</v>
      </c>
      <c r="C128" t="s">
        <v>356</v>
      </c>
      <c r="D128" t="s">
        <v>846</v>
      </c>
      <c r="E128" t="s">
        <v>1836</v>
      </c>
      <c r="F128">
        <v>434</v>
      </c>
      <c r="G128" t="s">
        <v>1837</v>
      </c>
      <c r="I128" s="1" t="s">
        <v>1129</v>
      </c>
      <c r="J128" s="1">
        <v>646</v>
      </c>
      <c r="K128" s="2" t="s">
        <v>1242</v>
      </c>
    </row>
    <row r="129" spans="1:11" x14ac:dyDescent="0.25">
      <c r="A129" t="s">
        <v>357</v>
      </c>
      <c r="B129" t="s">
        <v>358</v>
      </c>
      <c r="C129" t="s">
        <v>359</v>
      </c>
      <c r="D129" t="s">
        <v>847</v>
      </c>
      <c r="E129" t="s">
        <v>1838</v>
      </c>
      <c r="F129">
        <v>756</v>
      </c>
      <c r="G129" t="s">
        <v>1839</v>
      </c>
      <c r="I129" s="1" t="s">
        <v>1130</v>
      </c>
      <c r="J129" s="1">
        <v>682</v>
      </c>
      <c r="K129" s="2" t="s">
        <v>1243</v>
      </c>
    </row>
    <row r="130" spans="1:11" x14ac:dyDescent="0.25">
      <c r="A130" t="s">
        <v>360</v>
      </c>
      <c r="B130" t="s">
        <v>361</v>
      </c>
      <c r="C130" t="s">
        <v>362</v>
      </c>
      <c r="D130" t="s">
        <v>848</v>
      </c>
      <c r="E130" t="s">
        <v>1840</v>
      </c>
      <c r="F130">
        <v>978</v>
      </c>
      <c r="G130" t="s">
        <v>1841</v>
      </c>
      <c r="I130" s="1" t="s">
        <v>1131</v>
      </c>
      <c r="J130" s="1">
        <v>90</v>
      </c>
      <c r="K130" s="2" t="s">
        <v>1244</v>
      </c>
    </row>
    <row r="131" spans="1:11" x14ac:dyDescent="0.25">
      <c r="A131" t="s">
        <v>363</v>
      </c>
      <c r="B131" t="s">
        <v>364</v>
      </c>
      <c r="C131" t="s">
        <v>365</v>
      </c>
      <c r="D131" t="s">
        <v>849</v>
      </c>
      <c r="E131" t="s">
        <v>1842</v>
      </c>
      <c r="F131">
        <v>978</v>
      </c>
      <c r="G131" t="s">
        <v>1843</v>
      </c>
      <c r="I131" s="1" t="s">
        <v>1132</v>
      </c>
      <c r="J131" s="1">
        <v>690</v>
      </c>
      <c r="K131" s="2" t="s">
        <v>1245</v>
      </c>
    </row>
    <row r="132" spans="1:11" x14ac:dyDescent="0.25">
      <c r="A132" t="s">
        <v>704</v>
      </c>
      <c r="B132" t="s">
        <v>132</v>
      </c>
      <c r="C132" t="s">
        <v>133</v>
      </c>
      <c r="D132" t="s">
        <v>768</v>
      </c>
      <c r="E132" t="s">
        <v>1844</v>
      </c>
      <c r="F132">
        <v>446</v>
      </c>
      <c r="G132" t="s">
        <v>1845</v>
      </c>
      <c r="I132" s="1" t="s">
        <v>1133</v>
      </c>
      <c r="J132" s="1">
        <v>938</v>
      </c>
      <c r="K132" s="2" t="s">
        <v>1246</v>
      </c>
    </row>
    <row r="133" spans="1:11" x14ac:dyDescent="0.25">
      <c r="A133" t="s">
        <v>714</v>
      </c>
      <c r="B133" t="s">
        <v>366</v>
      </c>
      <c r="C133" t="s">
        <v>1846</v>
      </c>
      <c r="D133" t="s">
        <v>850</v>
      </c>
      <c r="E133" t="s">
        <v>1847</v>
      </c>
      <c r="F133">
        <v>807</v>
      </c>
      <c r="G133" t="s">
        <v>1848</v>
      </c>
      <c r="I133" s="1" t="s">
        <v>1134</v>
      </c>
      <c r="J133" s="1">
        <v>752</v>
      </c>
      <c r="K133" s="2" t="s">
        <v>1247</v>
      </c>
    </row>
    <row r="134" spans="1:11" x14ac:dyDescent="0.25">
      <c r="A134" t="s">
        <v>368</v>
      </c>
      <c r="B134" t="s">
        <v>369</v>
      </c>
      <c r="C134" t="s">
        <v>370</v>
      </c>
      <c r="D134" t="s">
        <v>851</v>
      </c>
      <c r="E134" t="s">
        <v>1849</v>
      </c>
      <c r="F134">
        <v>969</v>
      </c>
      <c r="G134" t="s">
        <v>1850</v>
      </c>
      <c r="I134" s="1" t="s">
        <v>1135</v>
      </c>
      <c r="J134" s="1">
        <v>702</v>
      </c>
      <c r="K134" s="2" t="s">
        <v>1248</v>
      </c>
    </row>
    <row r="135" spans="1:11" x14ac:dyDescent="0.25">
      <c r="A135" t="s">
        <v>374</v>
      </c>
      <c r="B135" t="s">
        <v>375</v>
      </c>
      <c r="C135" t="s">
        <v>376</v>
      </c>
      <c r="D135" t="s">
        <v>853</v>
      </c>
      <c r="E135" t="s">
        <v>1853</v>
      </c>
      <c r="F135">
        <v>458</v>
      </c>
      <c r="G135" t="s">
        <v>1854</v>
      </c>
      <c r="I135" s="1" t="s">
        <v>1136</v>
      </c>
      <c r="J135" s="1">
        <v>654</v>
      </c>
      <c r="K135" s="2" t="s">
        <v>1249</v>
      </c>
    </row>
    <row r="136" spans="1:11" x14ac:dyDescent="0.25">
      <c r="A136" t="s">
        <v>371</v>
      </c>
      <c r="B136" t="s">
        <v>372</v>
      </c>
      <c r="C136" t="s">
        <v>373</v>
      </c>
      <c r="D136" t="s">
        <v>852</v>
      </c>
      <c r="E136" t="s">
        <v>1851</v>
      </c>
      <c r="F136">
        <v>454</v>
      </c>
      <c r="G136" t="s">
        <v>1852</v>
      </c>
      <c r="I136" s="1" t="s">
        <v>1137</v>
      </c>
      <c r="J136" s="1">
        <v>694</v>
      </c>
      <c r="K136" s="2" t="s">
        <v>1138</v>
      </c>
    </row>
    <row r="137" spans="1:11" x14ac:dyDescent="0.25">
      <c r="A137" t="s">
        <v>377</v>
      </c>
      <c r="B137" t="s">
        <v>378</v>
      </c>
      <c r="C137" t="s">
        <v>379</v>
      </c>
      <c r="D137" t="s">
        <v>854</v>
      </c>
      <c r="E137" t="s">
        <v>1855</v>
      </c>
      <c r="F137">
        <v>462</v>
      </c>
      <c r="G137" t="s">
        <v>1856</v>
      </c>
      <c r="I137" s="1" t="s">
        <v>1139</v>
      </c>
      <c r="J137" s="1">
        <v>706</v>
      </c>
      <c r="K137" s="2" t="s">
        <v>1992</v>
      </c>
    </row>
    <row r="138" spans="1:11" x14ac:dyDescent="0.25">
      <c r="A138" t="s">
        <v>380</v>
      </c>
      <c r="B138" t="s">
        <v>381</v>
      </c>
      <c r="C138" t="s">
        <v>382</v>
      </c>
      <c r="D138" t="s">
        <v>855</v>
      </c>
      <c r="E138" t="s">
        <v>1857</v>
      </c>
      <c r="F138">
        <v>952</v>
      </c>
      <c r="G138" t="s">
        <v>1858</v>
      </c>
      <c r="I138" s="1" t="s">
        <v>1140</v>
      </c>
      <c r="J138" s="1">
        <v>968</v>
      </c>
      <c r="K138" s="2" t="s">
        <v>1141</v>
      </c>
    </row>
    <row r="139" spans="1:11" x14ac:dyDescent="0.25">
      <c r="A139" t="s">
        <v>710</v>
      </c>
      <c r="B139" t="s">
        <v>200</v>
      </c>
      <c r="C139" t="s">
        <v>201</v>
      </c>
      <c r="D139" t="s">
        <v>792</v>
      </c>
      <c r="E139" t="s">
        <v>1725</v>
      </c>
      <c r="F139">
        <v>238</v>
      </c>
      <c r="G139" t="s">
        <v>1726</v>
      </c>
      <c r="I139" s="1" t="s">
        <v>1142</v>
      </c>
      <c r="J139" s="1">
        <v>728</v>
      </c>
      <c r="K139" s="2" t="s">
        <v>1250</v>
      </c>
    </row>
    <row r="140" spans="1:11" x14ac:dyDescent="0.25">
      <c r="A140" t="s">
        <v>383</v>
      </c>
      <c r="B140" t="s">
        <v>384</v>
      </c>
      <c r="C140" t="s">
        <v>385</v>
      </c>
      <c r="D140" t="s">
        <v>856</v>
      </c>
      <c r="E140" t="s">
        <v>1859</v>
      </c>
      <c r="F140">
        <v>978</v>
      </c>
      <c r="G140" t="s">
        <v>1860</v>
      </c>
      <c r="I140" s="1" t="s">
        <v>1251</v>
      </c>
      <c r="J140" s="1">
        <v>678</v>
      </c>
      <c r="K140" s="2" t="s">
        <v>1252</v>
      </c>
    </row>
    <row r="141" spans="1:11" x14ac:dyDescent="0.25">
      <c r="A141" t="s">
        <v>420</v>
      </c>
      <c r="B141" t="s">
        <v>421</v>
      </c>
      <c r="C141" t="s">
        <v>422</v>
      </c>
      <c r="D141" t="s">
        <v>869</v>
      </c>
      <c r="E141" t="s">
        <v>1887</v>
      </c>
      <c r="F141">
        <v>504</v>
      </c>
      <c r="G141" t="s">
        <v>1888</v>
      </c>
      <c r="I141" s="1" t="s">
        <v>1143</v>
      </c>
      <c r="J141" s="1">
        <v>760</v>
      </c>
      <c r="K141" s="2" t="s">
        <v>1253</v>
      </c>
    </row>
    <row r="142" spans="1:11" x14ac:dyDescent="0.25">
      <c r="A142" t="s">
        <v>389</v>
      </c>
      <c r="B142" t="s">
        <v>390</v>
      </c>
      <c r="C142" t="s">
        <v>391</v>
      </c>
      <c r="D142" t="s">
        <v>858</v>
      </c>
      <c r="E142" t="s">
        <v>1863</v>
      </c>
      <c r="F142">
        <v>978</v>
      </c>
      <c r="G142" t="s">
        <v>1864</v>
      </c>
      <c r="I142" s="1" t="s">
        <v>1871</v>
      </c>
      <c r="J142" s="1">
        <v>748</v>
      </c>
      <c r="K142" s="2" t="s">
        <v>1872</v>
      </c>
    </row>
    <row r="143" spans="1:11" x14ac:dyDescent="0.25">
      <c r="A143" t="s">
        <v>395</v>
      </c>
      <c r="B143" t="s">
        <v>396</v>
      </c>
      <c r="C143" t="s">
        <v>397</v>
      </c>
      <c r="D143" t="s">
        <v>860</v>
      </c>
      <c r="E143" t="s">
        <v>1867</v>
      </c>
      <c r="F143">
        <v>480</v>
      </c>
      <c r="G143" t="s">
        <v>1868</v>
      </c>
      <c r="I143" s="1" t="s">
        <v>1145</v>
      </c>
      <c r="J143" s="1">
        <v>764</v>
      </c>
      <c r="K143" s="2" t="s">
        <v>1255</v>
      </c>
    </row>
    <row r="144" spans="1:11" x14ac:dyDescent="0.25">
      <c r="A144" t="s">
        <v>392</v>
      </c>
      <c r="B144" t="s">
        <v>393</v>
      </c>
      <c r="C144" t="s">
        <v>394</v>
      </c>
      <c r="D144" t="s">
        <v>859</v>
      </c>
      <c r="E144" t="s">
        <v>1865</v>
      </c>
      <c r="F144">
        <v>478</v>
      </c>
      <c r="G144" t="s">
        <v>1866</v>
      </c>
      <c r="I144" s="1" t="s">
        <v>1146</v>
      </c>
      <c r="J144" s="1">
        <v>972</v>
      </c>
      <c r="K144" s="2" t="s">
        <v>617</v>
      </c>
    </row>
    <row r="145" spans="1:11" x14ac:dyDescent="0.25">
      <c r="A145" t="s">
        <v>398</v>
      </c>
      <c r="B145" t="s">
        <v>399</v>
      </c>
      <c r="C145" t="s">
        <v>400</v>
      </c>
      <c r="D145" t="s">
        <v>861</v>
      </c>
      <c r="E145" t="s">
        <v>1869</v>
      </c>
      <c r="F145">
        <v>978</v>
      </c>
      <c r="G145" t="s">
        <v>1870</v>
      </c>
      <c r="I145" s="1" t="s">
        <v>1147</v>
      </c>
      <c r="J145" s="1">
        <v>934</v>
      </c>
      <c r="K145" s="2" t="s">
        <v>1256</v>
      </c>
    </row>
    <row r="146" spans="1:11" x14ac:dyDescent="0.25">
      <c r="A146" t="s">
        <v>401</v>
      </c>
      <c r="B146" t="s">
        <v>402</v>
      </c>
      <c r="C146" t="s">
        <v>403</v>
      </c>
      <c r="D146" t="s">
        <v>862</v>
      </c>
      <c r="E146" t="s">
        <v>1873</v>
      </c>
      <c r="F146">
        <v>484</v>
      </c>
      <c r="G146" t="s">
        <v>1874</v>
      </c>
      <c r="I146" s="1" t="s">
        <v>1148</v>
      </c>
      <c r="J146" s="1">
        <v>788</v>
      </c>
      <c r="K146" s="2" t="s">
        <v>1149</v>
      </c>
    </row>
    <row r="147" spans="1:11" x14ac:dyDescent="0.25">
      <c r="A147" t="s">
        <v>715</v>
      </c>
      <c r="B147" t="s">
        <v>404</v>
      </c>
      <c r="C147" t="s">
        <v>405</v>
      </c>
      <c r="D147" t="s">
        <v>863</v>
      </c>
      <c r="E147" t="s">
        <v>1875</v>
      </c>
      <c r="F147">
        <v>840</v>
      </c>
      <c r="G147" t="s">
        <v>1876</v>
      </c>
      <c r="I147" s="1" t="s">
        <v>1150</v>
      </c>
      <c r="J147" s="1">
        <v>776</v>
      </c>
      <c r="K147" s="2" t="s">
        <v>1257</v>
      </c>
    </row>
    <row r="148" spans="1:11" x14ac:dyDescent="0.25">
      <c r="A148" t="s">
        <v>406</v>
      </c>
      <c r="B148" t="s">
        <v>407</v>
      </c>
      <c r="C148" t="s">
        <v>408</v>
      </c>
      <c r="D148" t="s">
        <v>864</v>
      </c>
      <c r="E148" t="s">
        <v>1877</v>
      </c>
      <c r="F148">
        <v>498</v>
      </c>
      <c r="G148" t="s">
        <v>1878</v>
      </c>
      <c r="I148" s="1" t="s">
        <v>1151</v>
      </c>
      <c r="J148" s="1">
        <v>949</v>
      </c>
      <c r="K148" s="2" t="s">
        <v>1152</v>
      </c>
    </row>
    <row r="149" spans="1:11" x14ac:dyDescent="0.25">
      <c r="A149" t="s">
        <v>409</v>
      </c>
      <c r="B149" t="s">
        <v>410</v>
      </c>
      <c r="C149" t="s">
        <v>411</v>
      </c>
      <c r="D149" t="s">
        <v>865</v>
      </c>
      <c r="E149" t="s">
        <v>1879</v>
      </c>
      <c r="F149">
        <v>978</v>
      </c>
      <c r="G149" t="s">
        <v>1880</v>
      </c>
      <c r="I149" s="1" t="s">
        <v>1153</v>
      </c>
      <c r="J149" s="1">
        <v>780</v>
      </c>
      <c r="K149" s="2" t="s">
        <v>1258</v>
      </c>
    </row>
    <row r="150" spans="1:11" x14ac:dyDescent="0.25">
      <c r="A150" t="s">
        <v>412</v>
      </c>
      <c r="B150" t="s">
        <v>413</v>
      </c>
      <c r="C150" t="s">
        <v>414</v>
      </c>
      <c r="D150" t="s">
        <v>866</v>
      </c>
      <c r="E150" t="s">
        <v>1881</v>
      </c>
      <c r="F150">
        <v>496</v>
      </c>
      <c r="G150" t="s">
        <v>1882</v>
      </c>
      <c r="I150" s="1" t="s">
        <v>1259</v>
      </c>
      <c r="J150" s="1">
        <v>0</v>
      </c>
      <c r="K150" s="2" t="s">
        <v>1260</v>
      </c>
    </row>
    <row r="151" spans="1:11" x14ac:dyDescent="0.25">
      <c r="A151" t="s">
        <v>2093</v>
      </c>
      <c r="B151" t="s">
        <v>415</v>
      </c>
      <c r="C151" t="s">
        <v>416</v>
      </c>
      <c r="D151" t="s">
        <v>867</v>
      </c>
      <c r="E151" t="s">
        <v>1883</v>
      </c>
      <c r="F151">
        <v>978</v>
      </c>
      <c r="G151" t="s">
        <v>1884</v>
      </c>
      <c r="I151" s="1" t="s">
        <v>1154</v>
      </c>
      <c r="J151" s="1">
        <v>901</v>
      </c>
      <c r="K151" s="2" t="s">
        <v>1155</v>
      </c>
    </row>
    <row r="152" spans="1:11" x14ac:dyDescent="0.25">
      <c r="A152" t="s">
        <v>417</v>
      </c>
      <c r="B152" t="s">
        <v>418</v>
      </c>
      <c r="C152" t="s">
        <v>419</v>
      </c>
      <c r="D152" t="s">
        <v>868</v>
      </c>
      <c r="E152" t="s">
        <v>1885</v>
      </c>
      <c r="F152">
        <v>951</v>
      </c>
      <c r="G152" t="s">
        <v>1886</v>
      </c>
      <c r="I152" s="1" t="s">
        <v>1156</v>
      </c>
      <c r="J152" s="1">
        <v>834</v>
      </c>
      <c r="K152" s="2" t="s">
        <v>1157</v>
      </c>
    </row>
    <row r="153" spans="1:11" x14ac:dyDescent="0.25">
      <c r="A153" t="s">
        <v>423</v>
      </c>
      <c r="B153" t="s">
        <v>424</v>
      </c>
      <c r="C153" t="s">
        <v>425</v>
      </c>
      <c r="D153" t="s">
        <v>870</v>
      </c>
      <c r="E153" t="s">
        <v>1889</v>
      </c>
      <c r="F153">
        <v>943</v>
      </c>
      <c r="G153" t="s">
        <v>1890</v>
      </c>
      <c r="I153" s="1" t="s">
        <v>1158</v>
      </c>
      <c r="J153" s="1">
        <v>980</v>
      </c>
      <c r="K153" s="2" t="s">
        <v>1261</v>
      </c>
    </row>
    <row r="154" spans="1:11" x14ac:dyDescent="0.25">
      <c r="A154" t="s">
        <v>426</v>
      </c>
      <c r="B154" t="s">
        <v>427</v>
      </c>
      <c r="C154" t="s">
        <v>428</v>
      </c>
      <c r="D154" t="s">
        <v>871</v>
      </c>
      <c r="E154" t="s">
        <v>1891</v>
      </c>
      <c r="F154">
        <v>104</v>
      </c>
      <c r="G154" t="s">
        <v>1892</v>
      </c>
      <c r="I154" s="1" t="s">
        <v>1159</v>
      </c>
      <c r="J154" s="1">
        <v>800</v>
      </c>
      <c r="K154" s="2" t="s">
        <v>1160</v>
      </c>
    </row>
    <row r="155" spans="1:11" x14ac:dyDescent="0.25">
      <c r="A155" t="s">
        <v>429</v>
      </c>
      <c r="B155" t="s">
        <v>430</v>
      </c>
      <c r="C155" t="s">
        <v>431</v>
      </c>
      <c r="D155" t="s">
        <v>872</v>
      </c>
      <c r="E155" t="s">
        <v>1893</v>
      </c>
      <c r="F155">
        <v>516</v>
      </c>
      <c r="G155" t="s">
        <v>1894</v>
      </c>
      <c r="I155" s="1" t="s">
        <v>1897</v>
      </c>
      <c r="J155" s="1">
        <v>840</v>
      </c>
      <c r="K155" s="2" t="s">
        <v>1898</v>
      </c>
    </row>
    <row r="156" spans="1:11" x14ac:dyDescent="0.25">
      <c r="A156" t="s">
        <v>432</v>
      </c>
      <c r="B156" t="s">
        <v>433</v>
      </c>
      <c r="C156" t="s">
        <v>434</v>
      </c>
      <c r="D156" t="s">
        <v>873</v>
      </c>
      <c r="I156" s="1" t="s">
        <v>1901</v>
      </c>
      <c r="J156" s="1"/>
      <c r="K156" s="2"/>
    </row>
    <row r="157" spans="1:11" x14ac:dyDescent="0.25">
      <c r="A157" t="s">
        <v>435</v>
      </c>
      <c r="B157" t="s">
        <v>436</v>
      </c>
      <c r="C157" t="s">
        <v>437</v>
      </c>
      <c r="D157" t="s">
        <v>874</v>
      </c>
      <c r="E157" t="s">
        <v>1895</v>
      </c>
      <c r="F157">
        <v>524</v>
      </c>
      <c r="G157" t="s">
        <v>1896</v>
      </c>
      <c r="I157" s="1" t="s">
        <v>1162</v>
      </c>
      <c r="J157" s="1">
        <v>858</v>
      </c>
      <c r="K157" s="2" t="s">
        <v>1262</v>
      </c>
    </row>
    <row r="158" spans="1:11" x14ac:dyDescent="0.25">
      <c r="A158" t="s">
        <v>450</v>
      </c>
      <c r="B158" t="s">
        <v>451</v>
      </c>
      <c r="C158" t="s">
        <v>452</v>
      </c>
      <c r="D158" t="s">
        <v>879</v>
      </c>
      <c r="E158" t="s">
        <v>1906</v>
      </c>
      <c r="F158">
        <v>558</v>
      </c>
      <c r="G158" t="s">
        <v>1907</v>
      </c>
      <c r="I158" s="1" t="s">
        <v>1163</v>
      </c>
      <c r="J158" s="1">
        <v>860</v>
      </c>
      <c r="K158" s="2" t="s">
        <v>2048</v>
      </c>
    </row>
    <row r="159" spans="1:11" x14ac:dyDescent="0.25">
      <c r="A159" t="s">
        <v>453</v>
      </c>
      <c r="B159" t="s">
        <v>454</v>
      </c>
      <c r="C159" t="s">
        <v>455</v>
      </c>
      <c r="D159" t="s">
        <v>880</v>
      </c>
      <c r="E159" t="s">
        <v>1908</v>
      </c>
      <c r="F159">
        <v>952</v>
      </c>
      <c r="G159" t="s">
        <v>1909</v>
      </c>
      <c r="I159" s="1" t="s">
        <v>1164</v>
      </c>
      <c r="J159" s="1">
        <v>937</v>
      </c>
      <c r="K159" s="2" t="s">
        <v>2084</v>
      </c>
    </row>
    <row r="160" spans="1:11" x14ac:dyDescent="0.25">
      <c r="A160" t="s">
        <v>456</v>
      </c>
      <c r="B160" t="s">
        <v>457</v>
      </c>
      <c r="C160" t="s">
        <v>458</v>
      </c>
      <c r="D160" t="s">
        <v>881</v>
      </c>
      <c r="E160" t="s">
        <v>1910</v>
      </c>
      <c r="F160">
        <v>566</v>
      </c>
      <c r="G160" t="s">
        <v>1911</v>
      </c>
      <c r="I160" s="1" t="s">
        <v>1165</v>
      </c>
      <c r="J160" s="1">
        <v>704</v>
      </c>
      <c r="K160" s="2" t="s">
        <v>1263</v>
      </c>
    </row>
    <row r="161" spans="1:11" x14ac:dyDescent="0.25">
      <c r="A161" t="s">
        <v>459</v>
      </c>
      <c r="B161" t="s">
        <v>460</v>
      </c>
      <c r="C161" t="s">
        <v>461</v>
      </c>
      <c r="D161" t="s">
        <v>882</v>
      </c>
      <c r="I161" s="1" t="s">
        <v>1166</v>
      </c>
      <c r="J161" s="1">
        <v>548</v>
      </c>
      <c r="K161" s="2" t="s">
        <v>1264</v>
      </c>
    </row>
    <row r="162" spans="1:11" x14ac:dyDescent="0.25">
      <c r="A162" t="s">
        <v>468</v>
      </c>
      <c r="B162" t="s">
        <v>469</v>
      </c>
      <c r="C162" t="s">
        <v>470</v>
      </c>
      <c r="D162" t="s">
        <v>885</v>
      </c>
      <c r="E162" t="s">
        <v>1920</v>
      </c>
      <c r="F162">
        <v>578</v>
      </c>
      <c r="G162" t="s">
        <v>1921</v>
      </c>
      <c r="I162" s="1" t="s">
        <v>1167</v>
      </c>
      <c r="J162" s="1">
        <v>882</v>
      </c>
      <c r="K162" s="2" t="s">
        <v>1168</v>
      </c>
    </row>
    <row r="163" spans="1:11" x14ac:dyDescent="0.25">
      <c r="A163" t="s">
        <v>444</v>
      </c>
      <c r="B163" t="s">
        <v>445</v>
      </c>
      <c r="C163" t="s">
        <v>446</v>
      </c>
      <c r="D163" t="s">
        <v>877</v>
      </c>
      <c r="I163" s="1" t="s">
        <v>1912</v>
      </c>
      <c r="J163" s="1">
        <v>950</v>
      </c>
      <c r="K163" s="2" t="s">
        <v>1913</v>
      </c>
    </row>
    <row r="164" spans="1:11" x14ac:dyDescent="0.25">
      <c r="A164" t="s">
        <v>447</v>
      </c>
      <c r="B164" t="s">
        <v>448</v>
      </c>
      <c r="C164" t="s">
        <v>449</v>
      </c>
      <c r="D164" t="s">
        <v>878</v>
      </c>
      <c r="E164" t="s">
        <v>1904</v>
      </c>
      <c r="F164">
        <v>554</v>
      </c>
      <c r="G164" t="s">
        <v>1905</v>
      </c>
      <c r="I164" s="1" t="s">
        <v>1914</v>
      </c>
      <c r="J164" s="1">
        <v>951</v>
      </c>
      <c r="K164" s="2" t="s">
        <v>1915</v>
      </c>
    </row>
    <row r="165" spans="1:11" x14ac:dyDescent="0.25">
      <c r="A165" t="s">
        <v>471</v>
      </c>
      <c r="B165" t="s">
        <v>472</v>
      </c>
      <c r="C165" t="s">
        <v>473</v>
      </c>
      <c r="D165" t="s">
        <v>886</v>
      </c>
      <c r="E165" t="s">
        <v>1922</v>
      </c>
      <c r="F165">
        <v>512</v>
      </c>
      <c r="G165" t="s">
        <v>1923</v>
      </c>
      <c r="I165" s="1" t="s">
        <v>1918</v>
      </c>
      <c r="J165" s="1">
        <v>952</v>
      </c>
      <c r="K165" s="2" t="s">
        <v>1919</v>
      </c>
    </row>
    <row r="166" spans="1:11" x14ac:dyDescent="0.25">
      <c r="A166" t="s">
        <v>654</v>
      </c>
      <c r="B166" t="s">
        <v>655</v>
      </c>
      <c r="C166" t="s">
        <v>656</v>
      </c>
      <c r="D166" t="s">
        <v>950</v>
      </c>
      <c r="E166" t="s">
        <v>2037</v>
      </c>
      <c r="F166">
        <v>800</v>
      </c>
      <c r="G166" t="s">
        <v>2038</v>
      </c>
      <c r="I166" s="1" t="s">
        <v>1173</v>
      </c>
      <c r="J166" s="1">
        <v>886</v>
      </c>
      <c r="K166" s="2" t="s">
        <v>1266</v>
      </c>
    </row>
    <row r="167" spans="1:11" x14ac:dyDescent="0.25">
      <c r="A167" t="s">
        <v>672</v>
      </c>
      <c r="B167" t="s">
        <v>673</v>
      </c>
      <c r="C167" t="s">
        <v>674</v>
      </c>
      <c r="D167" t="s">
        <v>956</v>
      </c>
      <c r="E167" t="s">
        <v>2047</v>
      </c>
      <c r="F167">
        <v>860</v>
      </c>
      <c r="G167" t="s">
        <v>2048</v>
      </c>
      <c r="I167" s="1" t="s">
        <v>1174</v>
      </c>
      <c r="J167" s="1">
        <v>710</v>
      </c>
      <c r="K167" s="2" t="s">
        <v>1267</v>
      </c>
    </row>
    <row r="168" spans="1:11" x14ac:dyDescent="0.25">
      <c r="A168" t="s">
        <v>474</v>
      </c>
      <c r="B168" t="s">
        <v>475</v>
      </c>
      <c r="C168" t="s">
        <v>476</v>
      </c>
      <c r="D168" t="s">
        <v>887</v>
      </c>
      <c r="E168" t="s">
        <v>1924</v>
      </c>
      <c r="F168">
        <v>586</v>
      </c>
      <c r="G168" t="s">
        <v>1925</v>
      </c>
      <c r="I168" s="1" t="s">
        <v>1175</v>
      </c>
      <c r="J168" s="1">
        <v>967</v>
      </c>
      <c r="K168" s="2" t="s">
        <v>1268</v>
      </c>
    </row>
    <row r="169" spans="1:11" x14ac:dyDescent="0.25">
      <c r="A169" t="s">
        <v>477</v>
      </c>
      <c r="B169" t="s">
        <v>478</v>
      </c>
      <c r="C169" t="s">
        <v>479</v>
      </c>
      <c r="D169" t="s">
        <v>888</v>
      </c>
      <c r="E169" t="s">
        <v>1926</v>
      </c>
      <c r="F169">
        <v>840</v>
      </c>
      <c r="G169" t="s">
        <v>1927</v>
      </c>
    </row>
    <row r="170" spans="1:11" x14ac:dyDescent="0.25">
      <c r="A170" t="s">
        <v>483</v>
      </c>
      <c r="B170" t="s">
        <v>484</v>
      </c>
      <c r="C170" t="s">
        <v>485</v>
      </c>
      <c r="D170" t="s">
        <v>890</v>
      </c>
      <c r="E170" t="s">
        <v>1928</v>
      </c>
      <c r="F170">
        <v>590</v>
      </c>
      <c r="G170" t="s">
        <v>2078</v>
      </c>
    </row>
    <row r="171" spans="1:11" x14ac:dyDescent="0.25">
      <c r="A171" t="s">
        <v>486</v>
      </c>
      <c r="B171" t="s">
        <v>487</v>
      </c>
      <c r="C171" t="s">
        <v>488</v>
      </c>
      <c r="D171" t="s">
        <v>891</v>
      </c>
      <c r="E171" t="s">
        <v>1929</v>
      </c>
      <c r="F171">
        <v>598</v>
      </c>
      <c r="G171" t="s">
        <v>2083</v>
      </c>
    </row>
    <row r="172" spans="1:11" x14ac:dyDescent="0.25">
      <c r="A172" t="s">
        <v>489</v>
      </c>
      <c r="B172" t="s">
        <v>490</v>
      </c>
      <c r="C172" t="s">
        <v>491</v>
      </c>
      <c r="D172" t="s">
        <v>892</v>
      </c>
      <c r="E172" t="s">
        <v>1930</v>
      </c>
      <c r="F172">
        <v>600</v>
      </c>
      <c r="G172" t="s">
        <v>1931</v>
      </c>
    </row>
    <row r="173" spans="1:11" x14ac:dyDescent="0.25">
      <c r="A173" t="s">
        <v>438</v>
      </c>
      <c r="B173" t="s">
        <v>439</v>
      </c>
      <c r="C173" t="s">
        <v>440</v>
      </c>
      <c r="D173" t="s">
        <v>875</v>
      </c>
      <c r="E173" t="s">
        <v>1899</v>
      </c>
      <c r="F173">
        <v>978</v>
      </c>
      <c r="G173" t="s">
        <v>1900</v>
      </c>
    </row>
    <row r="174" spans="1:11" x14ac:dyDescent="0.25">
      <c r="A174" t="s">
        <v>492</v>
      </c>
      <c r="B174" t="s">
        <v>493</v>
      </c>
      <c r="C174" t="s">
        <v>494</v>
      </c>
      <c r="D174" t="s">
        <v>893</v>
      </c>
      <c r="E174" t="s">
        <v>1932</v>
      </c>
      <c r="F174">
        <v>604</v>
      </c>
      <c r="G174" t="s">
        <v>1933</v>
      </c>
    </row>
    <row r="175" spans="1:11" x14ac:dyDescent="0.25">
      <c r="A175" t="s">
        <v>495</v>
      </c>
      <c r="B175" t="s">
        <v>496</v>
      </c>
      <c r="C175" t="s">
        <v>497</v>
      </c>
      <c r="D175" t="s">
        <v>894</v>
      </c>
      <c r="E175" t="s">
        <v>1934</v>
      </c>
      <c r="F175">
        <v>608</v>
      </c>
      <c r="G175" t="s">
        <v>1935</v>
      </c>
    </row>
    <row r="176" spans="1:11" x14ac:dyDescent="0.25">
      <c r="A176" t="s">
        <v>498</v>
      </c>
      <c r="B176" t="s">
        <v>499</v>
      </c>
      <c r="C176" t="s">
        <v>500</v>
      </c>
      <c r="D176" t="s">
        <v>895</v>
      </c>
    </row>
    <row r="177" spans="1:7" x14ac:dyDescent="0.25">
      <c r="A177" t="s">
        <v>501</v>
      </c>
      <c r="B177" t="s">
        <v>502</v>
      </c>
      <c r="C177" t="s">
        <v>503</v>
      </c>
      <c r="D177" t="s">
        <v>896</v>
      </c>
      <c r="E177" t="s">
        <v>1936</v>
      </c>
      <c r="F177">
        <v>985</v>
      </c>
      <c r="G177" t="s">
        <v>1937</v>
      </c>
    </row>
    <row r="178" spans="1:7" x14ac:dyDescent="0.25">
      <c r="A178" t="s">
        <v>216</v>
      </c>
      <c r="B178" t="s">
        <v>217</v>
      </c>
      <c r="C178" t="s">
        <v>218</v>
      </c>
      <c r="D178" t="s">
        <v>798</v>
      </c>
      <c r="E178" t="s">
        <v>1737</v>
      </c>
      <c r="F178">
        <v>978</v>
      </c>
      <c r="G178" t="s">
        <v>1738</v>
      </c>
    </row>
    <row r="179" spans="1:7" x14ac:dyDescent="0.25">
      <c r="A179" t="s">
        <v>507</v>
      </c>
      <c r="B179" t="s">
        <v>508</v>
      </c>
      <c r="C179" t="s">
        <v>509</v>
      </c>
      <c r="D179" t="s">
        <v>898</v>
      </c>
      <c r="E179" t="s">
        <v>1940</v>
      </c>
      <c r="F179">
        <v>840</v>
      </c>
      <c r="G179" t="s">
        <v>1941</v>
      </c>
    </row>
    <row r="180" spans="1:7" x14ac:dyDescent="0.25">
      <c r="A180" t="s">
        <v>504</v>
      </c>
      <c r="B180" t="s">
        <v>505</v>
      </c>
      <c r="C180" t="s">
        <v>506</v>
      </c>
      <c r="D180" t="s">
        <v>897</v>
      </c>
      <c r="E180" t="s">
        <v>1938</v>
      </c>
      <c r="F180">
        <v>978</v>
      </c>
      <c r="G180" t="s">
        <v>1939</v>
      </c>
    </row>
    <row r="181" spans="1:7" x14ac:dyDescent="0.25">
      <c r="A181" t="s">
        <v>510</v>
      </c>
      <c r="B181" t="s">
        <v>511</v>
      </c>
      <c r="C181" t="s">
        <v>512</v>
      </c>
      <c r="D181" t="s">
        <v>899</v>
      </c>
      <c r="E181" t="s">
        <v>1942</v>
      </c>
      <c r="F181">
        <v>634</v>
      </c>
      <c r="G181" t="s">
        <v>1943</v>
      </c>
    </row>
    <row r="182" spans="1:7" x14ac:dyDescent="0.25">
      <c r="A182" s="3" t="s">
        <v>118</v>
      </c>
      <c r="B182" s="3" t="s">
        <v>119</v>
      </c>
      <c r="C182" s="3" t="s">
        <v>120</v>
      </c>
      <c r="D182" s="3" t="s">
        <v>763</v>
      </c>
      <c r="E182" s="3" t="s">
        <v>1670</v>
      </c>
      <c r="F182" s="3">
        <v>950</v>
      </c>
      <c r="G182" s="3" t="s">
        <v>1671</v>
      </c>
    </row>
    <row r="183" spans="1:7" ht="28.5" x14ac:dyDescent="0.25">
      <c r="A183" s="3" t="s">
        <v>706</v>
      </c>
      <c r="B183" s="3" t="s">
        <v>148</v>
      </c>
      <c r="C183" s="3" t="s">
        <v>149</v>
      </c>
      <c r="D183" s="3" t="s">
        <v>774</v>
      </c>
      <c r="E183" s="3" t="s">
        <v>1699</v>
      </c>
      <c r="F183" s="3">
        <v>976</v>
      </c>
      <c r="G183" s="3" t="s">
        <v>1700</v>
      </c>
    </row>
    <row r="184" spans="1:7" x14ac:dyDescent="0.25">
      <c r="A184" t="s">
        <v>176</v>
      </c>
      <c r="B184" t="s">
        <v>177</v>
      </c>
      <c r="C184" t="s">
        <v>178</v>
      </c>
      <c r="D184" t="s">
        <v>784</v>
      </c>
      <c r="E184" t="s">
        <v>1707</v>
      </c>
      <c r="F184">
        <v>214</v>
      </c>
      <c r="G184" t="s">
        <v>1708</v>
      </c>
    </row>
    <row r="185" spans="1:7" x14ac:dyDescent="0.25">
      <c r="A185" t="s">
        <v>705</v>
      </c>
      <c r="B185" t="s">
        <v>146</v>
      </c>
      <c r="C185" t="s">
        <v>147</v>
      </c>
      <c r="D185" t="s">
        <v>773</v>
      </c>
      <c r="E185" t="s">
        <v>1944</v>
      </c>
      <c r="F185">
        <v>950</v>
      </c>
      <c r="G185" t="s">
        <v>1945</v>
      </c>
    </row>
    <row r="186" spans="1:7" x14ac:dyDescent="0.25">
      <c r="A186" t="s">
        <v>713</v>
      </c>
      <c r="B186" t="s">
        <v>337</v>
      </c>
      <c r="C186" t="s">
        <v>338</v>
      </c>
      <c r="D186" t="s">
        <v>840</v>
      </c>
      <c r="E186" t="s">
        <v>1824</v>
      </c>
      <c r="F186">
        <v>417</v>
      </c>
      <c r="G186" t="s">
        <v>1825</v>
      </c>
    </row>
    <row r="187" spans="1:7" x14ac:dyDescent="0.25">
      <c r="A187" s="3" t="s">
        <v>164</v>
      </c>
      <c r="B187" s="3" t="s">
        <v>165</v>
      </c>
      <c r="C187" s="3" t="s">
        <v>166</v>
      </c>
      <c r="D187" s="3" t="s">
        <v>780</v>
      </c>
      <c r="E187" s="3" t="s">
        <v>1697</v>
      </c>
      <c r="F187" s="3">
        <v>203</v>
      </c>
      <c r="G187" s="3" t="s">
        <v>1698</v>
      </c>
    </row>
    <row r="188" spans="1:7" x14ac:dyDescent="0.25">
      <c r="A188" t="s">
        <v>707</v>
      </c>
      <c r="B188" t="s">
        <v>513</v>
      </c>
      <c r="C188" t="s">
        <v>514</v>
      </c>
      <c r="D188" t="s">
        <v>900</v>
      </c>
      <c r="E188" t="s">
        <v>1946</v>
      </c>
      <c r="F188">
        <v>978</v>
      </c>
      <c r="G188" t="s">
        <v>1947</v>
      </c>
    </row>
    <row r="189" spans="1:7" x14ac:dyDescent="0.25">
      <c r="A189" t="s">
        <v>515</v>
      </c>
      <c r="B189" t="s">
        <v>516</v>
      </c>
      <c r="C189" t="s">
        <v>517</v>
      </c>
      <c r="D189" t="s">
        <v>901</v>
      </c>
      <c r="E189" t="s">
        <v>1948</v>
      </c>
      <c r="F189">
        <v>946</v>
      </c>
      <c r="G189" t="s">
        <v>1949</v>
      </c>
    </row>
    <row r="190" spans="1:7" x14ac:dyDescent="0.25">
      <c r="A190" t="s">
        <v>663</v>
      </c>
      <c r="B190" t="s">
        <v>664</v>
      </c>
      <c r="C190" t="s">
        <v>665</v>
      </c>
      <c r="D190" t="s">
        <v>953</v>
      </c>
      <c r="E190" t="s">
        <v>2043</v>
      </c>
      <c r="F190">
        <v>826</v>
      </c>
      <c r="G190" t="s">
        <v>2044</v>
      </c>
    </row>
    <row r="191" spans="1:7" x14ac:dyDescent="0.25">
      <c r="A191" t="s">
        <v>339</v>
      </c>
      <c r="B191" t="s">
        <v>340</v>
      </c>
      <c r="C191" t="s">
        <v>341</v>
      </c>
      <c r="D191" t="s">
        <v>841</v>
      </c>
      <c r="E191" t="s">
        <v>1826</v>
      </c>
      <c r="F191">
        <v>418</v>
      </c>
      <c r="G191" t="s">
        <v>1827</v>
      </c>
    </row>
    <row r="192" spans="1:7" x14ac:dyDescent="0.25">
      <c r="A192" t="s">
        <v>521</v>
      </c>
      <c r="B192" t="s">
        <v>522</v>
      </c>
      <c r="C192" t="s">
        <v>523</v>
      </c>
      <c r="D192" t="s">
        <v>903</v>
      </c>
      <c r="E192" t="s">
        <v>1952</v>
      </c>
      <c r="F192">
        <v>646</v>
      </c>
      <c r="G192" t="s">
        <v>1953</v>
      </c>
    </row>
    <row r="193" spans="1:7" x14ac:dyDescent="0.25">
      <c r="A193" t="s">
        <v>689</v>
      </c>
      <c r="B193" t="s">
        <v>690</v>
      </c>
      <c r="C193" t="s">
        <v>691</v>
      </c>
      <c r="D193" t="s">
        <v>962</v>
      </c>
    </row>
    <row r="194" spans="1:7" x14ac:dyDescent="0.25">
      <c r="A194" t="s">
        <v>526</v>
      </c>
      <c r="B194" t="s">
        <v>527</v>
      </c>
      <c r="C194" t="s">
        <v>528</v>
      </c>
      <c r="D194" t="s">
        <v>905</v>
      </c>
      <c r="E194" t="s">
        <v>1954</v>
      </c>
      <c r="F194">
        <v>654</v>
      </c>
      <c r="G194" t="s">
        <v>1955</v>
      </c>
    </row>
    <row r="195" spans="1:7" x14ac:dyDescent="0.25">
      <c r="A195" t="s">
        <v>529</v>
      </c>
      <c r="B195" t="s">
        <v>530</v>
      </c>
      <c r="C195" t="s">
        <v>531</v>
      </c>
      <c r="D195" t="s">
        <v>906</v>
      </c>
      <c r="E195" t="s">
        <v>1956</v>
      </c>
      <c r="F195">
        <v>951</v>
      </c>
      <c r="G195" t="s">
        <v>1957</v>
      </c>
    </row>
    <row r="196" spans="1:7" x14ac:dyDescent="0.25">
      <c r="A196" t="s">
        <v>545</v>
      </c>
      <c r="B196" t="s">
        <v>546</v>
      </c>
      <c r="C196" t="s">
        <v>547</v>
      </c>
      <c r="D196" t="s">
        <v>912</v>
      </c>
      <c r="E196" t="s">
        <v>1970</v>
      </c>
      <c r="F196">
        <v>978</v>
      </c>
      <c r="G196" t="s">
        <v>1971</v>
      </c>
    </row>
    <row r="197" spans="1:7" x14ac:dyDescent="0.25">
      <c r="A197" t="s">
        <v>537</v>
      </c>
      <c r="B197" t="s">
        <v>538</v>
      </c>
      <c r="C197" t="s">
        <v>539</v>
      </c>
      <c r="D197" t="s">
        <v>909</v>
      </c>
      <c r="E197" t="s">
        <v>1960</v>
      </c>
      <c r="F197">
        <v>978</v>
      </c>
      <c r="G197" t="s">
        <v>1961</v>
      </c>
    </row>
    <row r="198" spans="1:7" x14ac:dyDescent="0.25">
      <c r="A198" t="s">
        <v>2081</v>
      </c>
      <c r="B198" t="s">
        <v>540</v>
      </c>
      <c r="C198" t="s">
        <v>541</v>
      </c>
      <c r="D198" t="s">
        <v>910</v>
      </c>
      <c r="E198" t="s">
        <v>1962</v>
      </c>
      <c r="F198">
        <v>951</v>
      </c>
      <c r="G198" t="s">
        <v>1963</v>
      </c>
    </row>
    <row r="199" spans="1:7" x14ac:dyDescent="0.25">
      <c r="A199" t="s">
        <v>708</v>
      </c>
      <c r="B199" t="s">
        <v>524</v>
      </c>
      <c r="C199" t="s">
        <v>525</v>
      </c>
      <c r="D199" t="s">
        <v>904</v>
      </c>
      <c r="E199" t="s">
        <v>1964</v>
      </c>
      <c r="F199">
        <v>978</v>
      </c>
      <c r="G199" t="s">
        <v>1965</v>
      </c>
    </row>
    <row r="200" spans="1:7" x14ac:dyDescent="0.25">
      <c r="A200" t="s">
        <v>532</v>
      </c>
      <c r="B200" t="s">
        <v>533</v>
      </c>
      <c r="C200" t="s">
        <v>534</v>
      </c>
      <c r="D200" t="s">
        <v>907</v>
      </c>
      <c r="E200" t="s">
        <v>1958</v>
      </c>
      <c r="F200">
        <v>951</v>
      </c>
      <c r="G200" t="s">
        <v>1959</v>
      </c>
    </row>
    <row r="201" spans="1:7" x14ac:dyDescent="0.25">
      <c r="A201" t="s">
        <v>716</v>
      </c>
      <c r="B201" t="s">
        <v>535</v>
      </c>
      <c r="C201" t="s">
        <v>536</v>
      </c>
      <c r="D201" t="s">
        <v>908</v>
      </c>
      <c r="E201" t="s">
        <v>1966</v>
      </c>
      <c r="F201">
        <v>978</v>
      </c>
      <c r="G201" t="s">
        <v>1967</v>
      </c>
    </row>
    <row r="202" spans="1:7" x14ac:dyDescent="0.25">
      <c r="A202" t="s">
        <v>185</v>
      </c>
      <c r="B202" t="s">
        <v>186</v>
      </c>
      <c r="C202" t="s">
        <v>187</v>
      </c>
      <c r="D202" t="s">
        <v>787</v>
      </c>
      <c r="E202" t="s">
        <v>1713</v>
      </c>
      <c r="F202">
        <v>840</v>
      </c>
      <c r="G202" t="s">
        <v>1714</v>
      </c>
    </row>
    <row r="203" spans="1:7" x14ac:dyDescent="0.25">
      <c r="A203" t="s">
        <v>542</v>
      </c>
      <c r="B203" t="s">
        <v>543</v>
      </c>
      <c r="C203" t="s">
        <v>544</v>
      </c>
      <c r="D203" t="s">
        <v>911</v>
      </c>
      <c r="E203" t="s">
        <v>1968</v>
      </c>
      <c r="F203">
        <v>882</v>
      </c>
      <c r="G203" t="s">
        <v>1969</v>
      </c>
    </row>
    <row r="204" spans="1:7" x14ac:dyDescent="0.25">
      <c r="A204" s="3" t="s">
        <v>11</v>
      </c>
      <c r="B204" s="3" t="s">
        <v>12</v>
      </c>
      <c r="C204" s="3" t="s">
        <v>13</v>
      </c>
      <c r="D204" s="3" t="s">
        <v>727</v>
      </c>
      <c r="E204" s="3" t="s">
        <v>1511</v>
      </c>
      <c r="F204" s="3">
        <v>840</v>
      </c>
      <c r="G204" s="3" t="s">
        <v>1512</v>
      </c>
    </row>
    <row r="205" spans="1:7" x14ac:dyDescent="0.25">
      <c r="A205" t="s">
        <v>548</v>
      </c>
      <c r="B205" t="s">
        <v>549</v>
      </c>
      <c r="C205" t="s">
        <v>550</v>
      </c>
      <c r="D205" t="s">
        <v>913</v>
      </c>
      <c r="E205" t="s">
        <v>1972</v>
      </c>
      <c r="F205">
        <v>678</v>
      </c>
      <c r="G205" t="s">
        <v>1973</v>
      </c>
    </row>
    <row r="206" spans="1:7" x14ac:dyDescent="0.25">
      <c r="A206" t="s">
        <v>554</v>
      </c>
      <c r="B206" t="s">
        <v>555</v>
      </c>
      <c r="C206" t="s">
        <v>556</v>
      </c>
      <c r="D206" t="s">
        <v>915</v>
      </c>
      <c r="E206" t="s">
        <v>1976</v>
      </c>
      <c r="F206">
        <v>952</v>
      </c>
      <c r="G206" t="s">
        <v>1977</v>
      </c>
    </row>
    <row r="207" spans="1:7" x14ac:dyDescent="0.25">
      <c r="A207" t="s">
        <v>557</v>
      </c>
      <c r="B207" t="s">
        <v>558</v>
      </c>
      <c r="C207" t="s">
        <v>559</v>
      </c>
      <c r="D207" t="s">
        <v>916</v>
      </c>
      <c r="E207" t="s">
        <v>1978</v>
      </c>
      <c r="F207">
        <v>941</v>
      </c>
      <c r="G207" t="s">
        <v>1979</v>
      </c>
    </row>
    <row r="208" spans="1:7" x14ac:dyDescent="0.25">
      <c r="A208" t="s">
        <v>560</v>
      </c>
      <c r="B208" t="s">
        <v>561</v>
      </c>
      <c r="C208" t="s">
        <v>562</v>
      </c>
      <c r="D208" t="s">
        <v>917</v>
      </c>
      <c r="E208" t="s">
        <v>1980</v>
      </c>
      <c r="F208">
        <v>690</v>
      </c>
      <c r="G208" t="s">
        <v>2079</v>
      </c>
    </row>
    <row r="209" spans="1:7" x14ac:dyDescent="0.25">
      <c r="A209" t="s">
        <v>563</v>
      </c>
      <c r="B209" t="s">
        <v>564</v>
      </c>
      <c r="C209" t="s">
        <v>565</v>
      </c>
      <c r="D209" t="s">
        <v>918</v>
      </c>
      <c r="E209" t="s">
        <v>1981</v>
      </c>
      <c r="F209">
        <v>694</v>
      </c>
      <c r="G209" t="s">
        <v>1982</v>
      </c>
    </row>
    <row r="210" spans="1:7" x14ac:dyDescent="0.25">
      <c r="A210" t="s">
        <v>566</v>
      </c>
      <c r="B210" t="s">
        <v>567</v>
      </c>
      <c r="C210" t="s">
        <v>568</v>
      </c>
      <c r="D210" t="s">
        <v>919</v>
      </c>
      <c r="E210" t="s">
        <v>1983</v>
      </c>
      <c r="F210">
        <v>702</v>
      </c>
      <c r="G210" t="s">
        <v>1984</v>
      </c>
    </row>
    <row r="211" spans="1:7" x14ac:dyDescent="0.25">
      <c r="A211" t="s">
        <v>569</v>
      </c>
      <c r="B211" t="s">
        <v>570</v>
      </c>
      <c r="C211" t="s">
        <v>571</v>
      </c>
      <c r="D211" t="s">
        <v>920</v>
      </c>
      <c r="E211" t="s">
        <v>1985</v>
      </c>
      <c r="F211">
        <v>978</v>
      </c>
      <c r="G211" t="s">
        <v>1986</v>
      </c>
    </row>
    <row r="212" spans="1:7" x14ac:dyDescent="0.25">
      <c r="A212" t="s">
        <v>572</v>
      </c>
      <c r="B212" t="s">
        <v>573</v>
      </c>
      <c r="C212" t="s">
        <v>574</v>
      </c>
      <c r="D212" t="s">
        <v>921</v>
      </c>
      <c r="E212" t="s">
        <v>1987</v>
      </c>
      <c r="F212">
        <v>978</v>
      </c>
      <c r="G212" t="s">
        <v>1988</v>
      </c>
    </row>
    <row r="213" spans="1:7" x14ac:dyDescent="0.25">
      <c r="A213" t="s">
        <v>578</v>
      </c>
      <c r="B213" t="s">
        <v>579</v>
      </c>
      <c r="C213" t="s">
        <v>580</v>
      </c>
      <c r="D213" t="s">
        <v>923</v>
      </c>
      <c r="E213" t="s">
        <v>1991</v>
      </c>
      <c r="F213">
        <v>706</v>
      </c>
      <c r="G213" t="s">
        <v>1992</v>
      </c>
    </row>
    <row r="214" spans="1:7" x14ac:dyDescent="0.25">
      <c r="A214" t="s">
        <v>596</v>
      </c>
      <c r="B214" t="s">
        <v>597</v>
      </c>
      <c r="C214" t="s">
        <v>598</v>
      </c>
      <c r="D214" t="s">
        <v>929</v>
      </c>
      <c r="E214" t="s">
        <v>2001</v>
      </c>
      <c r="F214">
        <v>938</v>
      </c>
      <c r="G214" t="s">
        <v>2002</v>
      </c>
    </row>
    <row r="215" spans="1:7" x14ac:dyDescent="0.25">
      <c r="A215" t="s">
        <v>587</v>
      </c>
      <c r="B215" t="s">
        <v>588</v>
      </c>
      <c r="C215" t="s">
        <v>589</v>
      </c>
      <c r="D215" t="s">
        <v>926</v>
      </c>
      <c r="E215" t="s">
        <v>1995</v>
      </c>
      <c r="F215">
        <v>728</v>
      </c>
      <c r="G215" t="s">
        <v>1996</v>
      </c>
    </row>
    <row r="216" spans="1:7" x14ac:dyDescent="0.25">
      <c r="A216" t="s">
        <v>593</v>
      </c>
      <c r="B216" t="s">
        <v>594</v>
      </c>
      <c r="C216" t="s">
        <v>595</v>
      </c>
      <c r="D216" t="s">
        <v>928</v>
      </c>
      <c r="E216" t="s">
        <v>1999</v>
      </c>
      <c r="F216">
        <v>144</v>
      </c>
      <c r="G216" t="s">
        <v>2000</v>
      </c>
    </row>
    <row r="217" spans="1:7" x14ac:dyDescent="0.25">
      <c r="A217" t="s">
        <v>607</v>
      </c>
      <c r="B217" t="s">
        <v>608</v>
      </c>
      <c r="C217" t="s">
        <v>609</v>
      </c>
      <c r="D217" t="s">
        <v>933</v>
      </c>
      <c r="E217" t="s">
        <v>2005</v>
      </c>
      <c r="F217">
        <v>752</v>
      </c>
      <c r="G217" t="s">
        <v>2006</v>
      </c>
    </row>
    <row r="218" spans="1:7" x14ac:dyDescent="0.25">
      <c r="A218" t="s">
        <v>610</v>
      </c>
      <c r="B218" t="s">
        <v>611</v>
      </c>
      <c r="C218" t="s">
        <v>612</v>
      </c>
      <c r="D218" t="s">
        <v>934</v>
      </c>
      <c r="E218" t="s">
        <v>2007</v>
      </c>
      <c r="F218">
        <v>756</v>
      </c>
      <c r="G218" t="s">
        <v>2008</v>
      </c>
    </row>
    <row r="219" spans="1:7" x14ac:dyDescent="0.25">
      <c r="A219" t="s">
        <v>599</v>
      </c>
      <c r="B219" t="s">
        <v>600</v>
      </c>
      <c r="C219" t="s">
        <v>601</v>
      </c>
      <c r="D219" t="s">
        <v>930</v>
      </c>
      <c r="E219" t="s">
        <v>2003</v>
      </c>
      <c r="F219">
        <v>968</v>
      </c>
      <c r="G219" t="s">
        <v>2004</v>
      </c>
    </row>
    <row r="220" spans="1:7" x14ac:dyDescent="0.25">
      <c r="A220" t="s">
        <v>717</v>
      </c>
      <c r="B220" t="s">
        <v>613</v>
      </c>
      <c r="C220" t="s">
        <v>614</v>
      </c>
      <c r="D220" t="s">
        <v>935</v>
      </c>
      <c r="E220" t="s">
        <v>2009</v>
      </c>
      <c r="F220">
        <v>760</v>
      </c>
      <c r="G220" t="s">
        <v>2010</v>
      </c>
    </row>
    <row r="221" spans="1:7" x14ac:dyDescent="0.25">
      <c r="A221" t="s">
        <v>617</v>
      </c>
      <c r="B221" t="s">
        <v>618</v>
      </c>
      <c r="C221" t="s">
        <v>619</v>
      </c>
      <c r="D221" t="s">
        <v>937</v>
      </c>
      <c r="E221" t="s">
        <v>2013</v>
      </c>
      <c r="F221">
        <v>972</v>
      </c>
      <c r="G221" t="s">
        <v>2014</v>
      </c>
    </row>
    <row r="222" spans="1:7" x14ac:dyDescent="0.25">
      <c r="A222" t="s">
        <v>702</v>
      </c>
      <c r="B222" t="s">
        <v>615</v>
      </c>
      <c r="C222" t="s">
        <v>616</v>
      </c>
      <c r="D222" t="s">
        <v>936</v>
      </c>
      <c r="E222" t="s">
        <v>2011</v>
      </c>
      <c r="F222">
        <v>901</v>
      </c>
      <c r="G222" t="s">
        <v>2012</v>
      </c>
    </row>
    <row r="223" spans="1:7" x14ac:dyDescent="0.25">
      <c r="A223" t="s">
        <v>701</v>
      </c>
      <c r="B223" t="s">
        <v>620</v>
      </c>
      <c r="C223" t="s">
        <v>621</v>
      </c>
      <c r="D223" t="s">
        <v>938</v>
      </c>
      <c r="E223" t="s">
        <v>2015</v>
      </c>
      <c r="F223">
        <v>834</v>
      </c>
      <c r="G223" t="s">
        <v>2016</v>
      </c>
    </row>
    <row r="224" spans="1:7" x14ac:dyDescent="0.25">
      <c r="A224" s="3" t="s">
        <v>121</v>
      </c>
      <c r="B224" s="3" t="s">
        <v>122</v>
      </c>
      <c r="C224" s="3" t="s">
        <v>123</v>
      </c>
      <c r="D224" s="3" t="s">
        <v>764</v>
      </c>
      <c r="E224" s="3" t="s">
        <v>1674</v>
      </c>
      <c r="F224" s="3">
        <v>950</v>
      </c>
      <c r="G224" s="3" t="s">
        <v>1675</v>
      </c>
    </row>
    <row r="225" spans="1:7" ht="28.5" x14ac:dyDescent="0.25">
      <c r="A225" s="3" t="s">
        <v>89</v>
      </c>
      <c r="B225" s="3" t="s">
        <v>90</v>
      </c>
      <c r="C225" s="3" t="s">
        <v>91</v>
      </c>
      <c r="D225" s="3" t="s">
        <v>753</v>
      </c>
      <c r="E225" s="3" t="s">
        <v>1649</v>
      </c>
      <c r="F225" s="3">
        <v>840</v>
      </c>
      <c r="G225" s="3" t="s">
        <v>1650</v>
      </c>
    </row>
    <row r="226" spans="1:7" x14ac:dyDescent="0.25">
      <c r="A226" t="s">
        <v>480</v>
      </c>
      <c r="B226" t="s">
        <v>481</v>
      </c>
      <c r="C226" t="s">
        <v>482</v>
      </c>
      <c r="D226" t="s">
        <v>889</v>
      </c>
    </row>
    <row r="227" spans="1:7" x14ac:dyDescent="0.25">
      <c r="A227" t="s">
        <v>219</v>
      </c>
      <c r="B227" t="s">
        <v>220</v>
      </c>
      <c r="C227" t="s">
        <v>221</v>
      </c>
      <c r="D227" t="s">
        <v>799</v>
      </c>
      <c r="E227" t="s">
        <v>1739</v>
      </c>
      <c r="F227">
        <v>978</v>
      </c>
      <c r="G227" t="s">
        <v>1740</v>
      </c>
    </row>
    <row r="228" spans="1:7" x14ac:dyDescent="0.25">
      <c r="A228" t="s">
        <v>622</v>
      </c>
      <c r="B228" t="s">
        <v>623</v>
      </c>
      <c r="C228" t="s">
        <v>624</v>
      </c>
      <c r="D228" t="s">
        <v>939</v>
      </c>
      <c r="E228" t="s">
        <v>2017</v>
      </c>
      <c r="F228">
        <v>764</v>
      </c>
      <c r="G228" t="s">
        <v>2018</v>
      </c>
    </row>
    <row r="229" spans="1:7" x14ac:dyDescent="0.25">
      <c r="A229" t="s">
        <v>625</v>
      </c>
      <c r="B229" t="s">
        <v>626</v>
      </c>
      <c r="C229" t="s">
        <v>627</v>
      </c>
      <c r="D229" t="s">
        <v>940</v>
      </c>
      <c r="E229" t="s">
        <v>2019</v>
      </c>
      <c r="F229">
        <v>840</v>
      </c>
      <c r="G229" t="s">
        <v>2020</v>
      </c>
    </row>
    <row r="230" spans="1:7" x14ac:dyDescent="0.25">
      <c r="A230" t="s">
        <v>628</v>
      </c>
      <c r="B230" t="s">
        <v>629</v>
      </c>
      <c r="C230" t="s">
        <v>630</v>
      </c>
      <c r="D230" t="s">
        <v>941</v>
      </c>
      <c r="E230" t="s">
        <v>2021</v>
      </c>
      <c r="F230">
        <v>952</v>
      </c>
      <c r="G230" t="s">
        <v>2022</v>
      </c>
    </row>
    <row r="231" spans="1:7" x14ac:dyDescent="0.25">
      <c r="A231" t="s">
        <v>631</v>
      </c>
      <c r="B231" t="s">
        <v>632</v>
      </c>
      <c r="C231" t="s">
        <v>633</v>
      </c>
      <c r="D231" t="s">
        <v>942</v>
      </c>
    </row>
    <row r="232" spans="1:7" x14ac:dyDescent="0.25">
      <c r="A232" t="s">
        <v>634</v>
      </c>
      <c r="B232" t="s">
        <v>635</v>
      </c>
      <c r="C232" t="s">
        <v>636</v>
      </c>
      <c r="D232" t="s">
        <v>943</v>
      </c>
      <c r="E232" t="s">
        <v>2023</v>
      </c>
      <c r="F232">
        <v>776</v>
      </c>
      <c r="G232" t="s">
        <v>2024</v>
      </c>
    </row>
    <row r="233" spans="1:7" x14ac:dyDescent="0.25">
      <c r="A233" t="s">
        <v>2080</v>
      </c>
      <c r="B233" t="s">
        <v>637</v>
      </c>
      <c r="C233" t="s">
        <v>638</v>
      </c>
      <c r="D233" t="s">
        <v>944</v>
      </c>
      <c r="E233" t="s">
        <v>2025</v>
      </c>
      <c r="F233">
        <v>780</v>
      </c>
      <c r="G233" t="s">
        <v>2026</v>
      </c>
    </row>
    <row r="234" spans="1:7" x14ac:dyDescent="0.25">
      <c r="A234" t="s">
        <v>639</v>
      </c>
      <c r="B234" t="s">
        <v>640</v>
      </c>
      <c r="C234" t="s">
        <v>641</v>
      </c>
      <c r="D234" t="s">
        <v>945</v>
      </c>
      <c r="E234" t="s">
        <v>2027</v>
      </c>
      <c r="F234">
        <v>788</v>
      </c>
      <c r="G234" t="s">
        <v>2028</v>
      </c>
    </row>
    <row r="235" spans="1:7" x14ac:dyDescent="0.25">
      <c r="A235" t="s">
        <v>645</v>
      </c>
      <c r="B235" t="s">
        <v>646</v>
      </c>
      <c r="C235" t="s">
        <v>647</v>
      </c>
      <c r="D235" t="s">
        <v>947</v>
      </c>
      <c r="E235" t="s">
        <v>2031</v>
      </c>
      <c r="F235">
        <v>934</v>
      </c>
      <c r="G235" t="s">
        <v>2032</v>
      </c>
    </row>
    <row r="236" spans="1:7" x14ac:dyDescent="0.25">
      <c r="A236" t="s">
        <v>642</v>
      </c>
      <c r="B236" t="s">
        <v>643</v>
      </c>
      <c r="C236" t="s">
        <v>644</v>
      </c>
      <c r="D236" t="s">
        <v>946</v>
      </c>
      <c r="E236" t="s">
        <v>2029</v>
      </c>
      <c r="F236">
        <v>949</v>
      </c>
      <c r="G236" t="s">
        <v>2030</v>
      </c>
    </row>
    <row r="237" spans="1:7" x14ac:dyDescent="0.25">
      <c r="A237" t="s">
        <v>651</v>
      </c>
      <c r="B237" t="s">
        <v>652</v>
      </c>
      <c r="C237" t="s">
        <v>653</v>
      </c>
      <c r="D237" t="s">
        <v>949</v>
      </c>
      <c r="E237" t="s">
        <v>2035</v>
      </c>
      <c r="F237">
        <v>0</v>
      </c>
      <c r="G237" t="s">
        <v>2036</v>
      </c>
    </row>
    <row r="238" spans="1:7" x14ac:dyDescent="0.25">
      <c r="A238" t="s">
        <v>657</v>
      </c>
      <c r="B238" t="s">
        <v>658</v>
      </c>
      <c r="C238" t="s">
        <v>659</v>
      </c>
      <c r="D238" t="s">
        <v>951</v>
      </c>
      <c r="E238" t="s">
        <v>2039</v>
      </c>
      <c r="F238">
        <v>980</v>
      </c>
      <c r="G238" t="s">
        <v>2040</v>
      </c>
    </row>
    <row r="239" spans="1:7" x14ac:dyDescent="0.25">
      <c r="A239" t="s">
        <v>669</v>
      </c>
      <c r="B239" t="s">
        <v>670</v>
      </c>
      <c r="C239" t="s">
        <v>671</v>
      </c>
      <c r="D239" t="s">
        <v>955</v>
      </c>
      <c r="E239" t="s">
        <v>2045</v>
      </c>
      <c r="F239">
        <v>858</v>
      </c>
      <c r="G239" t="s">
        <v>2046</v>
      </c>
    </row>
    <row r="240" spans="1:7" x14ac:dyDescent="0.25">
      <c r="A240" t="s">
        <v>675</v>
      </c>
      <c r="B240" t="s">
        <v>676</v>
      </c>
      <c r="C240" t="s">
        <v>677</v>
      </c>
      <c r="D240" t="s">
        <v>957</v>
      </c>
      <c r="E240" t="s">
        <v>2049</v>
      </c>
      <c r="F240">
        <v>548</v>
      </c>
      <c r="G240" t="s">
        <v>2050</v>
      </c>
    </row>
    <row r="241" spans="1:7" x14ac:dyDescent="0.25">
      <c r="A241" t="s">
        <v>711</v>
      </c>
      <c r="B241" t="s">
        <v>275</v>
      </c>
      <c r="C241" t="s">
        <v>2051</v>
      </c>
      <c r="D241" t="s">
        <v>818</v>
      </c>
      <c r="E241" t="s">
        <v>2052</v>
      </c>
      <c r="F241">
        <v>978</v>
      </c>
      <c r="G241" t="s">
        <v>2053</v>
      </c>
    </row>
    <row r="242" spans="1:7" x14ac:dyDescent="0.25">
      <c r="A242" t="s">
        <v>718</v>
      </c>
      <c r="B242" t="s">
        <v>678</v>
      </c>
      <c r="C242" t="s">
        <v>679</v>
      </c>
      <c r="D242" t="s">
        <v>958</v>
      </c>
      <c r="E242" t="s">
        <v>2054</v>
      </c>
      <c r="F242">
        <v>937</v>
      </c>
      <c r="G242" t="s">
        <v>2084</v>
      </c>
    </row>
    <row r="243" spans="1:7" x14ac:dyDescent="0.25">
      <c r="A243" t="s">
        <v>680</v>
      </c>
      <c r="B243" t="s">
        <v>681</v>
      </c>
      <c r="C243" t="s">
        <v>682</v>
      </c>
      <c r="D243" t="s">
        <v>959</v>
      </c>
      <c r="E243" t="s">
        <v>2055</v>
      </c>
      <c r="F243">
        <v>704</v>
      </c>
      <c r="G243" t="s">
        <v>2056</v>
      </c>
    </row>
    <row r="244" spans="1:7" x14ac:dyDescent="0.25">
      <c r="A244" t="s">
        <v>692</v>
      </c>
      <c r="B244" t="s">
        <v>693</v>
      </c>
      <c r="C244" t="s">
        <v>694</v>
      </c>
      <c r="D244" t="s">
        <v>963</v>
      </c>
      <c r="E244" t="s">
        <v>2059</v>
      </c>
      <c r="F244">
        <v>886</v>
      </c>
      <c r="G244" t="s">
        <v>2060</v>
      </c>
    </row>
    <row r="245" spans="1:7" x14ac:dyDescent="0.25">
      <c r="A245" t="s">
        <v>695</v>
      </c>
      <c r="B245" t="s">
        <v>696</v>
      </c>
      <c r="C245" t="s">
        <v>697</v>
      </c>
      <c r="D245" t="s">
        <v>964</v>
      </c>
      <c r="E245" t="s">
        <v>2061</v>
      </c>
      <c r="F245">
        <v>967</v>
      </c>
      <c r="G245" t="s">
        <v>2062</v>
      </c>
    </row>
    <row r="246" spans="1:7" x14ac:dyDescent="0.25">
      <c r="A246" t="s">
        <v>698</v>
      </c>
      <c r="B246" t="s">
        <v>699</v>
      </c>
      <c r="C246" t="s">
        <v>700</v>
      </c>
      <c r="D246" t="s">
        <v>965</v>
      </c>
      <c r="E246" t="s">
        <v>2063</v>
      </c>
      <c r="F246">
        <v>840</v>
      </c>
      <c r="G246" t="s">
        <v>2064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1" ma:contentTypeDescription="Create a new document." ma:contentTypeScope="" ma:versionID="8cda5e43355a178765403bf25fc62d8e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0732ab638ef70049696dc25a7a2200f6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5AF3EE-C7A5-4786-ADB9-446F04281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58bcd-fe3d-4310-8463-0016d19558cc"/>
    <ds:schemaRef ds:uri="36538d5f-f7e1-46e7-b8e6-8d0f62ce9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EB73A9A-A04F-41FF-96F9-A7BAA5B16ED1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36538d5f-f7e1-46e7-b8e6-8d0f62ce9765"/>
    <ds:schemaRef ds:uri="0c958bcd-fe3d-4310-8463-0016d19558c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15</vt:i4>
      </vt:variant>
    </vt:vector>
  </HeadingPairs>
  <TitlesOfParts>
    <vt:vector size="22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Agency_type</vt:lpstr>
      <vt:lpstr>Commodities_list</vt:lpstr>
      <vt:lpstr>Commodity_names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tovo.ramaroson@gmail.com</cp:lastModifiedBy>
  <cp:lastPrinted>2019-01-03T11:51:23Z</cp:lastPrinted>
  <dcterms:created xsi:type="dcterms:W3CDTF">2018-04-20T09:16:43Z</dcterms:created>
  <dcterms:modified xsi:type="dcterms:W3CDTF">2025-01-31T11:51:14Z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2025-01-23T19:00:31Z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e43edbbe-e1a4-4ef8-a802-b5e4b87da81e</vt:lpwstr>
  </property>
  <property fmtid="{D5CDD505-2E9C-101B-9397-08002B2CF9AE}" pid="8" name="MSIP_Label_defa4170-0d19-0005-0004-bc88714345d2_ActionId">
    <vt:lpwstr>743d96c7-43ea-4515-a71e-29a7977081d8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SIP_Label_defa4170-0d19-0005-0004-bc88714345d2_Tag">
    <vt:lpwstr>50, 3, 0, 1</vt:lpwstr>
  </property>
</Properties>
</file>